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anto\Downloads\"/>
    </mc:Choice>
  </mc:AlternateContent>
  <xr:revisionPtr revIDLastSave="0" documentId="13_ncr:1_{76F176C5-5028-44E5-BFDC-C4F88B251457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INÍCIO" sheetId="19" r:id="rId1"/>
    <sheet name="RESUMO" sheetId="1" r:id="rId2"/>
    <sheet name="JAN" sheetId="3" r:id="rId3"/>
    <sheet name="FEV" sheetId="4" r:id="rId4"/>
    <sheet name="MAR" sheetId="7" r:id="rId5"/>
    <sheet name="ABR" sheetId="10" r:id="rId6"/>
    <sheet name="MAI" sheetId="9" r:id="rId7"/>
    <sheet name="JUN" sheetId="8" r:id="rId8"/>
    <sheet name="JUL" sheetId="6" r:id="rId9"/>
    <sheet name="AGO" sheetId="15" r:id="rId10"/>
    <sheet name="SET" sheetId="14" r:id="rId11"/>
    <sheet name="OUT" sheetId="13" r:id="rId12"/>
    <sheet name="NOV" sheetId="12" r:id="rId13"/>
    <sheet name="DEZ" sheetId="11" r:id="rId14"/>
    <sheet name="RESULTADO ANUAL" sheetId="5" r:id="rId15"/>
    <sheet name="GRÁFICOS" sheetId="16" r:id="rId16"/>
    <sheet name="Quem Somos" sheetId="20" r:id="rId17"/>
    <sheet name="APOIO" sheetId="2" state="hidden" r:id="rId18"/>
  </sheets>
  <externalReferences>
    <externalReference r:id="rId19"/>
    <externalReference r:id="rId20"/>
    <externalReference r:id="rId21"/>
  </externalReferences>
  <definedNames>
    <definedName name="_xlnm.Print_Area" localSheetId="15">GRÁFICOS!$C$1:$U$49</definedName>
    <definedName name="AreaImpressão_Formula">OFFSET([1]Comparativo!$A$3,0,0,COUNTA([1]Comparativo!$A$9:$A$1000)-COUNTBLANK([1]Comparativo!$A$9:$A$1000),7)</definedName>
    <definedName name="Clientes">'[2]Cadastro Cliente'!$A$3:$B$1048576</definedName>
    <definedName name="cod_cliente">[2]Vendas!$A$3:$A$1048576</definedName>
    <definedName name="cod_saida">[2]Vendas!$C$3:$C$1048576</definedName>
    <definedName name="Codigo_Produto">[2]Entradas!$B$3:$B$1048576</definedName>
    <definedName name="_xlnm.Criteria">'[3]Análise gráfica'!$B$6:$B$14</definedName>
    <definedName name="fornecedores">'[3]Cadastro do fornecedor'!$A$2:$A$101</definedName>
    <definedName name="Impressão_Menor_Preço">OFFSET('[1]Lista Menores Preços'!$A$4,0,0,COUNTA('[1]Lista Menores Preços'!$A$9:$A$1000)-COUNTBLANK('[1]Lista Menores Preços'!$A$9:$A$1000),5)</definedName>
    <definedName name="Itens">[2]Estoque!$A$3:$F$1048576</definedName>
    <definedName name="mercados">'[1]Lista de Produtos'!$B$1:$AE$1</definedName>
    <definedName name="meses">APOIO!$A$2:$A$13</definedName>
    <definedName name="nota">'[3]Parâmetro para as notas'!$D$2:$D$6</definedName>
    <definedName name="peso">'[3]Parâmetro para as notas'!$A$2:$A$4</definedName>
    <definedName name="produtos">'[1]Lista de Produtos'!$A$2:$A$1998</definedName>
    <definedName name="quantidade_adquirida">[2]Entradas!$D$3:$D$1048576</definedName>
    <definedName name="quantidade_comprada">[2]Vendas!$F$3:$F$1048576</definedName>
    <definedName name="Resultado_Anual">'RESULTADO ANUAL'!$D$4:$M$16</definedName>
    <definedName name="Tabela_Nota">'[3]Parâmetro para as notas'!$D$2:$E$6</definedName>
    <definedName name="Tabela_peso">'[3]Parâmetro para as notas'!$A$2:$B$4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4" i="2"/>
  <c r="C21" i="5" l="1"/>
  <c r="I14" i="5" l="1"/>
  <c r="J16" i="5"/>
  <c r="J15" i="5"/>
  <c r="J14" i="5"/>
  <c r="J13" i="5"/>
  <c r="J12" i="5"/>
  <c r="J11" i="5"/>
  <c r="J10" i="5"/>
  <c r="J9" i="5"/>
  <c r="J8" i="5"/>
  <c r="J7" i="5"/>
  <c r="J6" i="5"/>
  <c r="J5" i="5"/>
  <c r="I16" i="5"/>
  <c r="I15" i="5"/>
  <c r="I13" i="5"/>
  <c r="I12" i="5"/>
  <c r="I11" i="5"/>
  <c r="I10" i="5"/>
  <c r="I9" i="5"/>
  <c r="I8" i="5"/>
  <c r="I7" i="5"/>
  <c r="I6" i="5"/>
  <c r="I5" i="5"/>
  <c r="C19" i="5" l="1"/>
  <c r="O5" i="11"/>
  <c r="F16" i="5" s="1"/>
  <c r="L16" i="5" s="1"/>
  <c r="O3" i="11"/>
  <c r="E16" i="5" s="1"/>
  <c r="O5" i="12"/>
  <c r="F15" i="5" s="1"/>
  <c r="K15" i="5" s="1"/>
  <c r="O3" i="12"/>
  <c r="E15" i="5" s="1"/>
  <c r="O5" i="13"/>
  <c r="F14" i="5" s="1"/>
  <c r="L14" i="5" s="1"/>
  <c r="O3" i="13"/>
  <c r="E14" i="5" s="1"/>
  <c r="O5" i="14"/>
  <c r="F13" i="5" s="1"/>
  <c r="L13" i="5" s="1"/>
  <c r="O3" i="14"/>
  <c r="E13" i="5" s="1"/>
  <c r="O5" i="15"/>
  <c r="F12" i="5" s="1"/>
  <c r="L12" i="5" s="1"/>
  <c r="O3" i="15"/>
  <c r="E12" i="5" s="1"/>
  <c r="O5" i="6"/>
  <c r="F11" i="5" s="1"/>
  <c r="L11" i="5" s="1"/>
  <c r="O3" i="6"/>
  <c r="E11" i="5" s="1"/>
  <c r="O5" i="8"/>
  <c r="F10" i="5" s="1"/>
  <c r="L10" i="5" s="1"/>
  <c r="O3" i="8"/>
  <c r="E10" i="5" s="1"/>
  <c r="O5" i="9"/>
  <c r="F9" i="5" s="1"/>
  <c r="O3" i="9"/>
  <c r="O5" i="10"/>
  <c r="F8" i="5" s="1"/>
  <c r="K8" i="5" s="1"/>
  <c r="O3" i="10"/>
  <c r="E8" i="5" s="1"/>
  <c r="O5" i="7"/>
  <c r="F7" i="5" s="1"/>
  <c r="O3" i="7"/>
  <c r="O5" i="4"/>
  <c r="F6" i="5" s="1"/>
  <c r="K6" i="5" s="1"/>
  <c r="O3" i="4"/>
  <c r="E6" i="5" s="1"/>
  <c r="O5" i="3"/>
  <c r="F5" i="5" s="1"/>
  <c r="O3" i="3"/>
  <c r="D6" i="2" l="1"/>
  <c r="O7" i="9"/>
  <c r="O7" i="10"/>
  <c r="O7" i="7"/>
  <c r="O7" i="4"/>
  <c r="O7" i="3"/>
  <c r="O8" i="3" s="1"/>
  <c r="L8" i="5"/>
  <c r="K13" i="5"/>
  <c r="K9" i="5"/>
  <c r="L9" i="5"/>
  <c r="K7" i="5"/>
  <c r="L7" i="5"/>
  <c r="K5" i="5"/>
  <c r="L5" i="5"/>
  <c r="E7" i="5"/>
  <c r="D5" i="2" s="1"/>
  <c r="K11" i="5"/>
  <c r="K12" i="5"/>
  <c r="L15" i="5"/>
  <c r="L6" i="5"/>
  <c r="K16" i="5"/>
  <c r="E5" i="5"/>
  <c r="G5" i="5" s="1"/>
  <c r="E9" i="5"/>
  <c r="G9" i="5" s="1"/>
  <c r="K10" i="5"/>
  <c r="K14" i="5"/>
  <c r="G6" i="5"/>
  <c r="G8" i="5"/>
  <c r="G11" i="5"/>
  <c r="G15" i="5"/>
  <c r="O7" i="12"/>
  <c r="G14" i="5"/>
  <c r="O7" i="13"/>
  <c r="G13" i="5"/>
  <c r="O7" i="14"/>
  <c r="G12" i="5"/>
  <c r="O7" i="15"/>
  <c r="O7" i="6"/>
  <c r="G10" i="5"/>
  <c r="O7" i="8"/>
  <c r="G16" i="5"/>
  <c r="O7" i="11"/>
  <c r="C13" i="2" l="1"/>
  <c r="D13" i="2"/>
  <c r="O9" i="4"/>
  <c r="O10" i="4" s="1"/>
  <c r="G7" i="5"/>
  <c r="H5" i="5"/>
  <c r="O9" i="7" l="1"/>
  <c r="O10" i="7" s="1"/>
  <c r="H6" i="5"/>
  <c r="M5" i="5"/>
  <c r="O9" i="10" l="1"/>
  <c r="O9" i="9" s="1"/>
  <c r="H7" i="5"/>
  <c r="D7" i="2" s="1"/>
  <c r="M6" i="5"/>
  <c r="O10" i="10" l="1"/>
  <c r="O10" i="9"/>
  <c r="O9" i="8"/>
  <c r="H8" i="5"/>
  <c r="M7" i="5"/>
  <c r="O9" i="6" l="1"/>
  <c r="O10" i="8"/>
  <c r="H9" i="5"/>
  <c r="M8" i="5"/>
  <c r="O9" i="15" l="1"/>
  <c r="O10" i="6"/>
  <c r="M9" i="5"/>
  <c r="H10" i="5"/>
  <c r="O9" i="14" l="1"/>
  <c r="O10" i="15"/>
  <c r="H11" i="5"/>
  <c r="M10" i="5"/>
  <c r="O9" i="13" l="1"/>
  <c r="O10" i="14"/>
  <c r="M11" i="5"/>
  <c r="H12" i="5"/>
  <c r="O10" i="13" l="1"/>
  <c r="O9" i="12"/>
  <c r="H13" i="5"/>
  <c r="M12" i="5"/>
  <c r="O10" i="12" l="1"/>
  <c r="O9" i="11"/>
  <c r="O10" i="11" s="1"/>
  <c r="H14" i="5"/>
  <c r="M13" i="5"/>
  <c r="H15" i="5" l="1"/>
  <c r="M14" i="5"/>
  <c r="M15" i="5" l="1"/>
  <c r="H16" i="5"/>
  <c r="M16" i="5" s="1"/>
</calcChain>
</file>

<file path=xl/sharedStrings.xml><?xml version="1.0" encoding="utf-8"?>
<sst xmlns="http://schemas.openxmlformats.org/spreadsheetml/2006/main" count="850" uniqueCount="129">
  <si>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</si>
  <si>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</si>
  <si>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</si>
  <si>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</si>
  <si>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</si>
  <si>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</si>
  <si>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</si>
  <si>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</si>
  <si>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</si>
  <si>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</si>
  <si>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</si>
  <si>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</si>
  <si>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Gastos Fixos</t>
  </si>
  <si>
    <t>Data de Pagamento</t>
  </si>
  <si>
    <t>Valor</t>
  </si>
  <si>
    <t>Aluguel</t>
  </si>
  <si>
    <t>Gastos Variáveis</t>
  </si>
  <si>
    <t>RECEBIMENTOS DE JANEIRO</t>
  </si>
  <si>
    <t>Descrição</t>
  </si>
  <si>
    <t>Data</t>
  </si>
  <si>
    <t>Salários</t>
  </si>
  <si>
    <t>MÊS</t>
  </si>
  <si>
    <t>RESULTADO</t>
  </si>
  <si>
    <t>Desenvolvido por:</t>
  </si>
  <si>
    <t>RECEBIMENTOS DE FEVEREIRO</t>
  </si>
  <si>
    <t>RECEBIMENTOS DE MARÇO</t>
  </si>
  <si>
    <t>RECEBIMENTOS DE ABRIL</t>
  </si>
  <si>
    <t>RECEBIMENTOS DE  MAIO</t>
  </si>
  <si>
    <t>RECEBIMENTOS DE JUNHO</t>
  </si>
  <si>
    <t>RECEBIMENTOS DE JULHO</t>
  </si>
  <si>
    <t>RECEBIMENTOS DE AGOSTO</t>
  </si>
  <si>
    <t>RECEBIMENTOS DE SETEMBRO</t>
  </si>
  <si>
    <t>RECEBIMENTOS DE OUTUBRO</t>
  </si>
  <si>
    <t>RECEBIMENTOS DE NOVEMBRO</t>
  </si>
  <si>
    <t>RECEBIMENTOS DE DEZEMBRO</t>
  </si>
  <si>
    <t>SALDO MENSAL</t>
  </si>
  <si>
    <t>SALDO ACUMULADO</t>
  </si>
  <si>
    <t>INÍCIO</t>
  </si>
  <si>
    <t>Fornecedor A</t>
  </si>
  <si>
    <t>Fornecedor B</t>
  </si>
  <si>
    <t>TOTAL DE RECEITAS</t>
  </si>
  <si>
    <t>TOTAL DE DESPESAS</t>
  </si>
  <si>
    <t>SALDO DO MENSAL</t>
  </si>
  <si>
    <t>2. Janeiro</t>
  </si>
  <si>
    <t>4. Março</t>
  </si>
  <si>
    <t>3. Fevereiro</t>
  </si>
  <si>
    <t>5. Abril</t>
  </si>
  <si>
    <t>6. Maio</t>
  </si>
  <si>
    <t>7. Junho</t>
  </si>
  <si>
    <t>8. Julho</t>
  </si>
  <si>
    <t>9. Agosto</t>
  </si>
  <si>
    <t>10. Setembro</t>
  </si>
  <si>
    <t>11. Outubro</t>
  </si>
  <si>
    <t>12. Novembro</t>
  </si>
  <si>
    <t>13. Dezembro</t>
  </si>
  <si>
    <t>15. Gráficos</t>
  </si>
  <si>
    <t>14. Resultado Anual</t>
  </si>
  <si>
    <t>DESPESAS FIXAS</t>
  </si>
  <si>
    <t>DESPESAS VARIÁVEIS</t>
  </si>
  <si>
    <t>% DESPESAS FIXAS</t>
  </si>
  <si>
    <t>% DESPESAS VARIÁVEIS</t>
  </si>
  <si>
    <t>1. Resumo do Resultado</t>
  </si>
  <si>
    <t>DESPESAS FIXAS JANEIRO</t>
  </si>
  <si>
    <t>DESPESAS VARIÁVEIS JANEIRO</t>
  </si>
  <si>
    <t>DESPESAS FIXAS FEVEREIRO</t>
  </si>
  <si>
    <t>DESPESAS VARIÁVEIS FEVEREIRO</t>
  </si>
  <si>
    <t>DESPESAS FIXAS MARÇO</t>
  </si>
  <si>
    <t>DESPESAS VARIÁVEIS MARÇO</t>
  </si>
  <si>
    <t>DESPESAS FIXAS ABRIL</t>
  </si>
  <si>
    <t>DESPESAS VARIÁVEIS ABRIL</t>
  </si>
  <si>
    <t>DESPESAS FIXAS MAIO</t>
  </si>
  <si>
    <t>DESPESAS VARIÁVEIS MAIO</t>
  </si>
  <si>
    <t>DESPESAS FIXAS JUNHO</t>
  </si>
  <si>
    <t>DESPESAS VARIÁVEIS JUNHO</t>
  </si>
  <si>
    <t>DESPESAS FIXAS JULHO</t>
  </si>
  <si>
    <t>DESPESAS VARIÁVEIS JULHO</t>
  </si>
  <si>
    <t>DESPESAS FIXAS AGOSTO</t>
  </si>
  <si>
    <t>DESPESAS VARIÁVEIS AGOSTO</t>
  </si>
  <si>
    <t>DESPESAS FIXAS SETEMBRO</t>
  </si>
  <si>
    <t>DESPESAS VARIÁVEIS SETEMBRO</t>
  </si>
  <si>
    <t>DESPESAS FIXAS OUTUBRO</t>
  </si>
  <si>
    <t>DESPESAS VARIÁVEIS OUTUBRO</t>
  </si>
  <si>
    <t>DESPESAS FIXAS NOVEMBRO</t>
  </si>
  <si>
    <t>DESPESAS VARIÁVEIS NOVEMBRO</t>
  </si>
  <si>
    <t>DESPESAS FIXAS DEZEMBRO</t>
  </si>
  <si>
    <t>DESPESAS VARIÁVEIS DEZEMBRO</t>
  </si>
  <si>
    <t>Selecione o mês &gt;&gt;</t>
  </si>
  <si>
    <t>FLUXO DE CAIXA SIMPLIFICADO</t>
  </si>
  <si>
    <t>Gráfico 1 -  ABA DE RESUMO</t>
  </si>
  <si>
    <t>Gráfico 2 - ABA DE RESUMO</t>
  </si>
  <si>
    <t>RESULTADO ANUAL</t>
  </si>
  <si>
    <t>16. Quem Somos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</si>
  <si>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</si>
  <si>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&lt; MENU</t>
  </si>
  <si>
    <t>Ao abrir o arquivo pela primeira vez, certifique-se de ter habilitado a Planilha para edição. Caso contrário, o Excel não permitirá que seja realizado alterações.</t>
  </si>
  <si>
    <t>Este modelo de Planilha foi desenvolvido e testado no Microsoft Excel para Windows. Não garantimos a compatibilidade com o Excel para MAC, Excel para celular ou tablet ou qualquer outro software de Planilhas que não seja o Microsoft Excel para Windows. A versão para Google Sheets também poderá apresentar algumas incompatibilidades, visto que nem todas as funcionalidades da planilha suportam o uso no Google Sheets.</t>
  </si>
  <si>
    <t xml:space="preserve">Caso tenha alguma dúvida, recomendamos que confira nossa página de Perguntas Frequentes:													
Para dúvidas que não tenham sido respondidas em nossa sessão de Perguntas Frequentes, basta enviar um e-mail para contato@exceleasy.com.br	</t>
  </si>
  <si>
    <t>https://loja.exceleasy.com.br/perguntas-frequentes</t>
  </si>
  <si>
    <t>INSTRUÇÕES PARA USO DA PLANILHA DE FLUXO DE CAIXA</t>
  </si>
  <si>
    <r>
      <t xml:space="preserve">Confira o resumo mensal na guia </t>
    </r>
    <r>
      <rPr>
        <b/>
        <sz val="11"/>
        <rFont val="Calibri"/>
        <family val="2"/>
        <scheme val="minor"/>
      </rPr>
      <t>Resumo</t>
    </r>
    <r>
      <rPr>
        <sz val="11"/>
        <rFont val="Calibri"/>
        <family val="2"/>
        <scheme val="minor"/>
      </rPr>
      <t xml:space="preserve">. Para mais detalhes, consulte a guia </t>
    </r>
    <r>
      <rPr>
        <b/>
        <sz val="11"/>
        <rFont val="Calibri"/>
        <family val="2"/>
        <scheme val="minor"/>
      </rPr>
      <t>Resultado Anual</t>
    </r>
    <r>
      <rPr>
        <sz val="11"/>
        <rFont val="Calibri"/>
        <family val="2"/>
        <scheme val="minor"/>
      </rPr>
      <t xml:space="preserve">. Para obter análise gráfica, consulte a guia </t>
    </r>
    <r>
      <rPr>
        <b/>
        <sz val="11"/>
        <rFont val="Calibri"/>
        <family val="2"/>
        <scheme val="minor"/>
      </rPr>
      <t>Gráficos</t>
    </r>
    <r>
      <rPr>
        <sz val="11"/>
        <rFont val="Calibri"/>
        <family val="2"/>
        <scheme val="minor"/>
      </rPr>
      <t>.</t>
    </r>
  </si>
  <si>
    <r>
      <t xml:space="preserve">A planilha contém fórmulas que </t>
    </r>
    <r>
      <rPr>
        <b/>
        <u/>
        <sz val="11"/>
        <rFont val="Calibri"/>
        <family val="2"/>
        <scheme val="minor"/>
      </rPr>
      <t>não devem ser deletadas</t>
    </r>
    <r>
      <rPr>
        <sz val="11"/>
        <rFont val="Calibri"/>
        <family val="2"/>
        <scheme val="minor"/>
      </rPr>
      <t xml:space="preserve">. Se informações forem alteradas ou deletadas, o funcionamento da planilha poderá ser comprometido. Neste caso, recomendamos baixar a versão original novamente. </t>
    </r>
  </si>
  <si>
    <r>
      <t>Todas as planilhas comercializadas em nossa loja são 100% editáveis e você poderá realizar qualquer alteração que desejar. Apenas é necessário conhecimentos nos recursos utilizados na criação da planilha como, por exemplo, fórmulas, gráficos e programação VBA quando for o caso.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</si>
  <si>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r>
      <t xml:space="preserve">Este modelo de planilha é comercializado exclusivamente no site oficial do desenvolvedor. A compra deste modelo de não lhe garante o direito de comercializá-la. 
</t>
    </r>
    <r>
      <rPr>
        <b/>
        <u/>
        <sz val="11"/>
        <rFont val="Calibri"/>
        <family val="2"/>
        <scheme val="minor"/>
      </rPr>
      <t>Qualquer violação de direitos autorais, será respondida judicialmente</t>
    </r>
  </si>
  <si>
    <t>&lt; INÍCIO</t>
  </si>
  <si>
    <r>
      <t xml:space="preserve">Preencha as </t>
    </r>
    <r>
      <rPr>
        <b/>
        <sz val="11"/>
        <rFont val="Calibri"/>
        <family val="2"/>
        <scheme val="minor"/>
      </rPr>
      <t>Despesas fixas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Despesas variáveis</t>
    </r>
    <r>
      <rPr>
        <sz val="11"/>
        <rFont val="Calibri"/>
        <family val="2"/>
        <scheme val="minor"/>
      </rPr>
      <t xml:space="preserve"> e</t>
    </r>
    <r>
      <rPr>
        <b/>
        <sz val="11"/>
        <rFont val="Calibri"/>
        <family val="2"/>
        <scheme val="minor"/>
      </rPr>
      <t xml:space="preserve"> Receitas</t>
    </r>
    <r>
      <rPr>
        <sz val="11"/>
        <rFont val="Calibri"/>
        <family val="2"/>
        <scheme val="minor"/>
      </rPr>
      <t xml:space="preserve"> de cada mês inserindo </t>
    </r>
    <r>
      <rPr>
        <b/>
        <sz val="11"/>
        <rFont val="Calibri"/>
        <family val="2"/>
        <scheme val="minor"/>
      </rPr>
      <t>Descrição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Data e Valores</t>
    </r>
    <r>
      <rPr>
        <sz val="11"/>
        <rFont val="Calibri"/>
        <family val="2"/>
        <scheme val="minor"/>
      </rPr>
      <t xml:space="preserve"> em cada coluna.</t>
    </r>
  </si>
  <si>
    <t>ARTIGOS</t>
  </si>
  <si>
    <t>PLANILHAS</t>
  </si>
  <si>
    <t>CONTATO</t>
  </si>
  <si>
    <t>Energia</t>
  </si>
  <si>
    <t>Imposto</t>
  </si>
  <si>
    <t>Água</t>
  </si>
  <si>
    <t>Material de Escritório</t>
  </si>
  <si>
    <t>Manutenção Equipamento</t>
  </si>
  <si>
    <t>Fornecedor C</t>
  </si>
  <si>
    <t>Vendas Cliente A</t>
  </si>
  <si>
    <t>Vendas Cliente B</t>
  </si>
  <si>
    <t>Vendas Cliente C</t>
  </si>
  <si>
    <t>Vendas Cliente D</t>
  </si>
  <si>
    <t>Vendas Cliente F</t>
  </si>
  <si>
    <t>Vendas Cliente H</t>
  </si>
  <si>
    <t>Tefone</t>
  </si>
  <si>
    <t>Internet</t>
  </si>
  <si>
    <t>Material de Limpeza</t>
  </si>
  <si>
    <t xml:space="preserve"> DESPESAS VARIÁVEIS</t>
  </si>
  <si>
    <t>Vendas Cliente J</t>
  </si>
  <si>
    <t>Vendas Cliente K</t>
  </si>
  <si>
    <t>Vendas Cliente L</t>
  </si>
  <si>
    <t>Fornecedor D</t>
  </si>
  <si>
    <t>Fornecedor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</si>
</sst>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rgb="FF2F3439"/>
      <name val="Calibri"/>
      <family val="2"/>
      <scheme val="minor"/>
    </font>
    <font>
      <b/>
      <sz val="11"/>
      <color rgb="FFD0D3D2"/>
      <name val="Calibri"/>
      <family val="2"/>
      <scheme val="minor"/>
    </font>
    <font>
      <sz val="11"/>
      <color rgb="FFD0D3D2"/>
      <name val="Calibri"/>
      <family val="2"/>
      <scheme val="minor"/>
    </font>
    <font>
      <sz val="11"/>
      <color rgb="FF2F3439"/>
      <name val="Calibri"/>
      <family val="2"/>
      <scheme val="minor"/>
    </font>
    <font>
      <b/>
      <sz val="12"/>
      <color rgb="FFD0D3D2"/>
      <name val="Calibri"/>
      <family val="2"/>
      <scheme val="minor"/>
    </font>
    <font>
      <b/>
      <sz val="11"/>
      <color theme="2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2F3439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F3439"/>
        <bgColor indexed="64"/>
      </patternFill>
    </fill>
    <fill>
      <patternFill patternType="solid">
        <fgColor rgb="FFEE7147"/>
        <bgColor indexed="64"/>
      </patternFill>
    </fill>
    <fill>
      <patternFill patternType="solid">
        <fgColor rgb="FFD0D3D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7044"/>
        <bgColor indexed="64"/>
      </patternFill>
    </fill>
  </fills>
  <borders count="33">
    <border>
      <left/>
      <right/>
      <top/>
      <bottom/>
      <diagonal/>
    </border>
    <border>
      <left style="medium">
        <color theme="1" tint="0.499984740745262"/>
      </left>
      <right style="thin">
        <color theme="2"/>
      </right>
      <top style="medium">
        <color theme="1" tint="0.49998474074526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1" tint="0.499984740745262"/>
      </top>
      <bottom style="thin">
        <color theme="2"/>
      </bottom>
      <diagonal/>
    </border>
    <border>
      <left style="thin">
        <color theme="2"/>
      </left>
      <right style="medium">
        <color theme="1" tint="0.499984740745262"/>
      </right>
      <top style="medium">
        <color theme="1" tint="0.499984740745262"/>
      </top>
      <bottom style="thin">
        <color theme="2"/>
      </bottom>
      <diagonal/>
    </border>
    <border>
      <left style="medium">
        <color theme="1" tint="0.49998474074526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1" tint="0.499984740745262"/>
      </right>
      <top style="thin">
        <color theme="2"/>
      </top>
      <bottom style="thin">
        <color theme="2"/>
      </bottom>
      <diagonal/>
    </border>
    <border>
      <left style="medium">
        <color theme="1" tint="0.499984740745262"/>
      </left>
      <right style="medium">
        <color theme="2"/>
      </right>
      <top style="medium">
        <color theme="1" tint="0.49998474074526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1" tint="0.499984740745262"/>
      </top>
      <bottom style="medium">
        <color theme="2"/>
      </bottom>
      <diagonal/>
    </border>
    <border>
      <left style="medium">
        <color theme="2"/>
      </left>
      <right style="medium">
        <color theme="1" tint="0.499984740745262"/>
      </right>
      <top style="medium">
        <color theme="1" tint="0.499984740745262"/>
      </top>
      <bottom style="medium">
        <color theme="2"/>
      </bottom>
      <diagonal/>
    </border>
    <border>
      <left style="medium">
        <color theme="1" tint="0.49998474074526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1" tint="0.499984740745262"/>
      </right>
      <top style="medium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theme="2"/>
      </right>
      <top style="thin">
        <color theme="2"/>
      </top>
      <bottom style="medium">
        <color theme="1" tint="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1" tint="0.499984740745262"/>
      </bottom>
      <diagonal/>
    </border>
    <border>
      <left style="thin">
        <color theme="2"/>
      </left>
      <right style="medium">
        <color theme="1" tint="0.499984740745262"/>
      </right>
      <top style="thin">
        <color theme="2"/>
      </top>
      <bottom style="medium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4" fillId="2" borderId="0" xfId="0" applyFont="1" applyFill="1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0" xfId="2" applyFont="1" applyFill="1" applyBorder="1" applyAlignment="1" applyProtection="1">
      <alignment horizontal="center"/>
    </xf>
    <xf numFmtId="0" fontId="2" fillId="2" borderId="0" xfId="0" applyFont="1" applyFill="1"/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6" fillId="2" borderId="0" xfId="0" applyFont="1" applyFill="1"/>
    <xf numFmtId="0" fontId="0" fillId="3" borderId="16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2" borderId="0" xfId="0" applyNumberFormat="1" applyFill="1" applyProtection="1">
      <protection locked="0"/>
    </xf>
    <xf numFmtId="0" fontId="3" fillId="2" borderId="0" xfId="0" applyFont="1" applyFill="1" applyProtection="1">
      <protection locked="0"/>
    </xf>
    <xf numFmtId="0" fontId="10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Protection="1">
      <protection locked="0"/>
    </xf>
    <xf numFmtId="0" fontId="5" fillId="5" borderId="0" xfId="2" applyFill="1" applyProtection="1">
      <protection locked="0"/>
    </xf>
    <xf numFmtId="0" fontId="2" fillId="5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0" fillId="7" borderId="4" xfId="0" applyFont="1" applyFill="1" applyBorder="1" applyAlignment="1" applyProtection="1">
      <alignment horizontal="center"/>
      <protection locked="0"/>
    </xf>
    <xf numFmtId="0" fontId="10" fillId="7" borderId="5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9" fillId="5" borderId="0" xfId="0" applyFont="1" applyFill="1"/>
    <xf numFmtId="0" fontId="4" fillId="5" borderId="0" xfId="0" applyFont="1" applyFill="1"/>
    <xf numFmtId="0" fontId="0" fillId="5" borderId="0" xfId="0" applyFill="1"/>
    <xf numFmtId="0" fontId="13" fillId="5" borderId="0" xfId="0" applyFont="1" applyFill="1"/>
    <xf numFmtId="0" fontId="11" fillId="6" borderId="16" xfId="0" applyFont="1" applyFill="1" applyBorder="1" applyAlignment="1">
      <alignment horizontal="center"/>
    </xf>
    <xf numFmtId="0" fontId="4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16" fillId="5" borderId="0" xfId="2" applyFont="1" applyFill="1" applyProtection="1">
      <protection locked="0"/>
    </xf>
    <xf numFmtId="0" fontId="0" fillId="0" borderId="26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9" fontId="0" fillId="0" borderId="26" xfId="3" applyFont="1" applyBorder="1" applyAlignment="1">
      <alignment horizontal="center"/>
    </xf>
    <xf numFmtId="165" fontId="0" fillId="4" borderId="16" xfId="3" applyNumberFormat="1" applyFont="1" applyFill="1" applyBorder="1" applyAlignment="1" applyProtection="1">
      <alignment horizontal="center"/>
    </xf>
    <xf numFmtId="165" fontId="0" fillId="7" borderId="16" xfId="3" applyNumberFormat="1" applyFont="1" applyFill="1" applyBorder="1" applyAlignment="1" applyProtection="1">
      <alignment horizontal="center"/>
    </xf>
    <xf numFmtId="164" fontId="10" fillId="7" borderId="6" xfId="1" applyNumberFormat="1" applyFont="1" applyFill="1" applyBorder="1" applyAlignment="1" applyProtection="1">
      <alignment horizontal="center"/>
    </xf>
    <xf numFmtId="164" fontId="10" fillId="7" borderId="12" xfId="1" applyNumberFormat="1" applyFont="1" applyFill="1" applyBorder="1" applyAlignment="1" applyProtection="1">
      <alignment horizontal="center"/>
    </xf>
    <xf numFmtId="164" fontId="10" fillId="7" borderId="6" xfId="1" applyNumberFormat="1" applyFont="1" applyFill="1" applyBorder="1" applyAlignment="1" applyProtection="1">
      <alignment horizontal="center"/>
      <protection locked="0"/>
    </xf>
    <xf numFmtId="0" fontId="1" fillId="8" borderId="0" xfId="4" applyFill="1"/>
    <xf numFmtId="0" fontId="1" fillId="0" borderId="0" xfId="4"/>
    <xf numFmtId="0" fontId="1" fillId="8" borderId="0" xfId="4" applyFill="1" applyAlignment="1">
      <alignment vertical="center"/>
    </xf>
    <xf numFmtId="0" fontId="1" fillId="8" borderId="0" xfId="4" applyFill="1" applyAlignment="1">
      <alignment vertical="center" wrapText="1"/>
    </xf>
    <xf numFmtId="0" fontId="20" fillId="0" borderId="0" xfId="0" applyFont="1"/>
    <xf numFmtId="0" fontId="21" fillId="0" borderId="0" xfId="0" applyFont="1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5" borderId="14" xfId="2" applyFont="1" applyFill="1" applyBorder="1" applyAlignment="1" applyProtection="1">
      <alignment horizontal="left" vertical="center"/>
      <protection locked="0"/>
    </xf>
    <xf numFmtId="0" fontId="11" fillId="5" borderId="13" xfId="2" applyFont="1" applyFill="1" applyBorder="1" applyAlignment="1" applyProtection="1">
      <alignment horizontal="left" vertical="center"/>
      <protection locked="0"/>
    </xf>
    <xf numFmtId="0" fontId="11" fillId="5" borderId="19" xfId="2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15" fillId="5" borderId="19" xfId="2" applyFont="1" applyFill="1" applyBorder="1" applyAlignment="1" applyProtection="1">
      <alignment horizontal="left" vertical="center"/>
      <protection locked="0"/>
    </xf>
    <xf numFmtId="0" fontId="3" fillId="6" borderId="14" xfId="2" applyFont="1" applyFill="1" applyBorder="1" applyAlignment="1" applyProtection="1">
      <alignment horizontal="left" vertical="center"/>
      <protection locked="0"/>
    </xf>
    <xf numFmtId="0" fontId="11" fillId="5" borderId="22" xfId="2" applyFont="1" applyFill="1" applyBorder="1" applyAlignment="1" applyProtection="1">
      <alignment horizontal="left" vertical="center"/>
      <protection locked="0"/>
    </xf>
    <xf numFmtId="0" fontId="11" fillId="5" borderId="23" xfId="2" applyFont="1" applyFill="1" applyBorder="1" applyAlignment="1" applyProtection="1">
      <alignment horizontal="left" vertical="center"/>
      <protection locked="0"/>
    </xf>
    <xf numFmtId="0" fontId="11" fillId="5" borderId="24" xfId="2" applyFont="1" applyFill="1" applyBorder="1" applyAlignment="1">
      <alignment vertical="center"/>
    </xf>
    <xf numFmtId="0" fontId="11" fillId="5" borderId="25" xfId="2" applyFont="1" applyFill="1" applyBorder="1" applyAlignment="1">
      <alignment vertical="center"/>
    </xf>
    <xf numFmtId="0" fontId="11" fillId="5" borderId="19" xfId="2" applyFont="1" applyFill="1" applyBorder="1" applyAlignment="1">
      <alignment vertical="center"/>
    </xf>
    <xf numFmtId="0" fontId="3" fillId="6" borderId="24" xfId="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5" borderId="0" xfId="2" applyFont="1" applyFill="1" applyAlignment="1">
      <alignment vertical="center"/>
    </xf>
    <xf numFmtId="0" fontId="3" fillId="6" borderId="13" xfId="2" applyFont="1" applyFill="1" applyBorder="1" applyAlignment="1" applyProtection="1">
      <alignment horizontal="left" vertical="center"/>
      <protection locked="0"/>
    </xf>
    <xf numFmtId="0" fontId="3" fillId="6" borderId="19" xfId="0" applyFont="1" applyFill="1" applyBorder="1" applyAlignment="1" applyProtection="1">
      <alignment horizontal="left" vertical="center"/>
      <protection locked="0"/>
    </xf>
    <xf numFmtId="0" fontId="22" fillId="6" borderId="19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3" fillId="6" borderId="0" xfId="0" applyFont="1" applyFill="1"/>
    <xf numFmtId="0" fontId="24" fillId="6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164" fontId="6" fillId="0" borderId="0" xfId="0" applyNumberFormat="1" applyFont="1"/>
    <xf numFmtId="0" fontId="7" fillId="0" borderId="0" xfId="0" applyFont="1"/>
    <xf numFmtId="9" fontId="6" fillId="0" borderId="0" xfId="3" applyFont="1" applyFill="1" applyProtection="1"/>
    <xf numFmtId="0" fontId="0" fillId="0" borderId="0" xfId="0" applyAlignment="1">
      <alignment vertical="center"/>
    </xf>
    <xf numFmtId="0" fontId="12" fillId="0" borderId="0" xfId="0" applyFont="1"/>
    <xf numFmtId="0" fontId="0" fillId="0" borderId="0" xfId="0" applyAlignment="1">
      <alignment wrapText="1"/>
    </xf>
    <xf numFmtId="0" fontId="0" fillId="0" borderId="5" xfId="0" applyBorder="1" applyAlignment="1" applyProtection="1">
      <alignment horizontal="center"/>
      <protection locked="0"/>
    </xf>
    <xf numFmtId="164" fontId="0" fillId="0" borderId="6" xfId="1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44" fontId="0" fillId="0" borderId="0" xfId="0" applyNumberFormat="1"/>
    <xf numFmtId="0" fontId="4" fillId="0" borderId="0" xfId="2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quotePrefix="1" applyBorder="1" applyAlignment="1" applyProtection="1">
      <alignment horizontal="center"/>
      <protection locked="0"/>
    </xf>
    <xf numFmtId="164" fontId="0" fillId="0" borderId="30" xfId="1" applyNumberFormat="1" applyFont="1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0" xfId="0" applyNumberFormat="1"/>
    <xf numFmtId="14" fontId="10" fillId="7" borderId="5" xfId="0" applyNumberFormat="1" applyFont="1" applyFill="1" applyBorder="1" applyAlignment="1">
      <alignment horizontal="center"/>
    </xf>
    <xf numFmtId="14" fontId="0" fillId="0" borderId="5" xfId="0" quotePrefix="1" applyNumberFormat="1" applyBorder="1" applyAlignment="1" applyProtection="1">
      <alignment horizontal="center"/>
      <protection locked="0"/>
    </xf>
    <xf numFmtId="14" fontId="0" fillId="0" borderId="29" xfId="0" quotePrefix="1" applyNumberFormat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29" xfId="0" applyNumberFormat="1" applyBorder="1" applyAlignment="1" applyProtection="1">
      <alignment horizontal="center"/>
      <protection locked="0"/>
    </xf>
    <xf numFmtId="0" fontId="24" fillId="6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11" fillId="5" borderId="20" xfId="2" applyFont="1" applyFill="1" applyBorder="1" applyAlignment="1" applyProtection="1">
      <alignment horizontal="left" vertical="center" wrapText="1"/>
    </xf>
    <xf numFmtId="0" fontId="11" fillId="5" borderId="21" xfId="2" applyFont="1" applyFill="1" applyBorder="1" applyAlignment="1" applyProtection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25" fillId="8" borderId="0" xfId="2" applyFont="1" applyFill="1" applyAlignment="1">
      <alignment horizontal="left" vertical="center" wrapText="1"/>
    </xf>
    <xf numFmtId="0" fontId="22" fillId="8" borderId="0" xfId="0" applyFont="1" applyFill="1" applyAlignment="1">
      <alignment horizontal="left" vertical="center" wrapText="1"/>
    </xf>
    <xf numFmtId="0" fontId="19" fillId="5" borderId="0" xfId="0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right" vertical="center"/>
      <protection locked="0"/>
    </xf>
    <xf numFmtId="0" fontId="14" fillId="5" borderId="27" xfId="0" applyFont="1" applyFill="1" applyBorder="1" applyAlignment="1" applyProtection="1">
      <alignment horizontal="right" vertical="center"/>
      <protection locked="0"/>
    </xf>
    <xf numFmtId="0" fontId="3" fillId="6" borderId="20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center" wrapText="1"/>
    </xf>
    <xf numFmtId="0" fontId="4" fillId="5" borderId="0" xfId="0" applyFont="1" applyFill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9" fillId="9" borderId="0" xfId="2" applyFont="1" applyFill="1" applyAlignment="1">
      <alignment horizontal="center" vertical="center"/>
    </xf>
    <xf numFmtId="0" fontId="28" fillId="9" borderId="31" xfId="4" applyFont="1" applyFill="1" applyBorder="1" applyAlignment="1">
      <alignment horizontal="center" vertical="center"/>
    </xf>
    <xf numFmtId="0" fontId="28" fillId="9" borderId="32" xfId="4" applyFont="1" applyFill="1" applyBorder="1" applyAlignment="1">
      <alignment horizontal="center" vertical="center"/>
    </xf>
    <xf numFmtId="0" fontId="18" fillId="9" borderId="0" xfId="4" applyFont="1" applyFill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Hiperlink" xfId="2" builtinId="8"/>
    <cellStyle name="Moeda" xfId="1" builtinId="4"/>
    <cellStyle name="Normal" xfId="0" builtinId="0"/>
    <cellStyle name="Normal 2" xfId="4" xr:uid="{5D08AB07-40E2-4B68-9E4E-19938A0B7E17}"/>
    <cellStyle name="Porcentagem" xfId="3" builtinId="5"/>
  </cellStyles>
  <dxfs count="3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7147"/>
      <color rgb="FF1D7044"/>
      <color rgb="FF2F3439"/>
      <color rgb="FFD0D3D2"/>
      <color rgb="FF339E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APOIO!$C$4</c:f>
          <c:strCache>
            <c:ptCount val="1"/>
            <c:pt idx="0">
              <c:v>RESUMO DE JANEIRO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E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AD-48DA-85AB-4BD2F078214A}"/>
              </c:ext>
            </c:extLst>
          </c:dPt>
          <c:dPt>
            <c:idx val="1"/>
            <c:invertIfNegative val="0"/>
            <c:bubble3D val="0"/>
            <c:spPr>
              <a:solidFill>
                <a:srgbClr val="EE714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AD-48DA-85AB-4BD2F078214A}"/>
              </c:ext>
            </c:extLst>
          </c:dPt>
          <c:dPt>
            <c:idx val="2"/>
            <c:invertIfNegative val="0"/>
            <c:bubble3D val="0"/>
            <c:spPr>
              <a:solidFill>
                <a:srgbClr val="2F34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AD-48DA-85AB-4BD2F0782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F3439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APOIO!$C$5:$C$7</c:f>
              <c:strCache>
                <c:ptCount val="3"/>
                <c:pt idx="0">
                  <c:v>TOTAL DE RECEITAS</c:v>
                </c:pt>
                <c:pt idx="1">
                  <c:v>TOTAL DE DESPESAS</c:v>
                </c:pt>
                <c:pt idx="2">
                  <c:v>SALDO ACUMULADO</c:v>
                </c:pt>
              </c:strCache>
            </c:strRef>
          </c:cat>
          <c:val>
            <c:numRef>
              <c:f>APOIO!$D$5:$D$7</c:f>
              <c:numCache>
                <c:formatCode>"R$"\ #,##0.00</c:formatCode>
                <c:ptCount val="3"/>
                <c:pt idx="0">
                  <c:v>49670</c:v>
                </c:pt>
                <c:pt idx="1">
                  <c:v>32800</c:v>
                </c:pt>
                <c:pt idx="2">
                  <c:v>16870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8DA-85AB-4BD2F078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1337124607"/>
        <c:axId val="1337125855"/>
      </c:barChart>
      <c:catAx>
        <c:axId val="133712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125855"/>
        <c:crosses val="autoZero"/>
        <c:auto val="1"/>
        <c:lblAlgn val="ctr"/>
        <c:lblOffset val="100"/>
        <c:noMultiLvlLbl val="0"/>
      </c:catAx>
      <c:valAx>
        <c:axId val="1337125855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12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APOIO!$C$11</c:f>
          <c:strCache>
            <c:ptCount val="1"/>
            <c:pt idx="0">
              <c:v>COMPOSIÇÃO DE DESPESAS DE JANEIRO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E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DA-436B-B141-5DBB26547286}"/>
              </c:ext>
            </c:extLst>
          </c:dPt>
          <c:dPt>
            <c:idx val="1"/>
            <c:bubble3D val="0"/>
            <c:spPr>
              <a:solidFill>
                <a:srgbClr val="EE71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DA-436B-B141-5DBB26547286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F3439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APOIO!$C$12:$D$12</c:f>
              <c:strCache>
                <c:ptCount val="2"/>
                <c:pt idx="0">
                  <c:v>DESPESAS FIXAS</c:v>
                </c:pt>
                <c:pt idx="1">
                  <c:v>DESPESAS VARIÁVEIS</c:v>
                </c:pt>
              </c:strCache>
            </c:strRef>
          </c:cat>
          <c:val>
            <c:numRef>
              <c:f>APOIO!$C$13:$D$13</c:f>
              <c:numCache>
                <c:formatCode>0%</c:formatCode>
                <c:ptCount val="2"/>
                <c:pt idx="0">
                  <c:v>0.81524390243902434</c:v>
                </c:pt>
                <c:pt idx="1">
                  <c:v>0.18475609756097561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A-436B-B141-5DBB265472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 ANUAL'!$E$4</c:f>
              <c:strCache>
                <c:ptCount val="1"/>
                <c:pt idx="0">
                  <c:v>TOTAL DE RECEITAS</c:v>
                </c:pt>
              </c:strCache>
            </c:strRef>
          </c:tx>
          <c:spPr>
            <a:solidFill>
              <a:srgbClr val="339E8B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ANUAL'!$E$5:$E$16</c:f>
              <c:numCache>
                <c:formatCode>"R$"\ #,##0.00</c:formatCode>
                <c:ptCount val="12"/>
                <c:pt idx="0">
                  <c:v>49670</c:v>
                </c:pt>
                <c:pt idx="1">
                  <c:v>38177</c:v>
                </c:pt>
                <c:pt idx="2">
                  <c:v>49670</c:v>
                </c:pt>
                <c:pt idx="3">
                  <c:v>33589</c:v>
                </c:pt>
                <c:pt idx="4">
                  <c:v>53670</c:v>
                </c:pt>
                <c:pt idx="5">
                  <c:v>49670</c:v>
                </c:pt>
                <c:pt idx="6">
                  <c:v>49670</c:v>
                </c:pt>
                <c:pt idx="7">
                  <c:v>49670</c:v>
                </c:pt>
                <c:pt idx="8">
                  <c:v>65751</c:v>
                </c:pt>
                <c:pt idx="9">
                  <c:v>72847</c:v>
                </c:pt>
                <c:pt idx="10">
                  <c:v>73240</c:v>
                </c:pt>
                <c:pt idx="11">
                  <c:v>56270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2-4535-9981-D15D4CCD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6"/>
        <c:axId val="161466464"/>
        <c:axId val="200478520"/>
      </c:barChart>
      <c:catAx>
        <c:axId val="1614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478520"/>
        <c:crosses val="autoZero"/>
        <c:auto val="1"/>
        <c:lblAlgn val="ctr"/>
        <c:lblOffset val="100"/>
        <c:noMultiLvlLbl val="0"/>
      </c:catAx>
      <c:valAx>
        <c:axId val="200478520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6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 ANUAL'!$F$4</c:f>
              <c:strCache>
                <c:ptCount val="1"/>
                <c:pt idx="0">
                  <c:v>TOTAL DE DESPESAS</c:v>
                </c:pt>
              </c:strCache>
            </c:strRef>
          </c:tx>
          <c:spPr>
            <a:solidFill>
              <a:srgbClr val="EE7147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ANUAL'!$F$5:$F$16</c:f>
              <c:numCache>
                <c:formatCode>"R$"\ #,##0.00</c:formatCode>
                <c:ptCount val="12"/>
                <c:pt idx="0">
                  <c:v>32800</c:v>
                </c:pt>
                <c:pt idx="1">
                  <c:v>77041</c:v>
                </c:pt>
                <c:pt idx="2">
                  <c:v>32800</c:v>
                </c:pt>
                <c:pt idx="3">
                  <c:v>37650</c:v>
                </c:pt>
                <c:pt idx="4">
                  <c:v>46900</c:v>
                </c:pt>
                <c:pt idx="5">
                  <c:v>32800</c:v>
                </c:pt>
                <c:pt idx="6">
                  <c:v>32800</c:v>
                </c:pt>
                <c:pt idx="7">
                  <c:v>32800</c:v>
                </c:pt>
                <c:pt idx="8">
                  <c:v>31450</c:v>
                </c:pt>
                <c:pt idx="9">
                  <c:v>37500</c:v>
                </c:pt>
                <c:pt idx="10">
                  <c:v>32800</c:v>
                </c:pt>
                <c:pt idx="11">
                  <c:v>32800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09B-8611-472DDB90E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62416088"/>
        <c:axId val="200939520"/>
      </c:barChart>
      <c:catAx>
        <c:axId val="16241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939520"/>
        <c:crosses val="autoZero"/>
        <c:auto val="1"/>
        <c:lblAlgn val="ctr"/>
        <c:lblOffset val="100"/>
        <c:noMultiLvlLbl val="0"/>
      </c:catAx>
      <c:valAx>
        <c:axId val="200939520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41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rgbClr val="2F3439"/>
                </a:solidFill>
              </a:rPr>
              <a:t>RESULTADO</a:t>
            </a:r>
            <a:r>
              <a:rPr lang="pt-BR" b="1" baseline="0">
                <a:solidFill>
                  <a:srgbClr val="2F3439"/>
                </a:solidFill>
              </a:rPr>
              <a:t> MENSAL</a:t>
            </a:r>
            <a:endParaRPr lang="pt-BR" b="1">
              <a:solidFill>
                <a:srgbClr val="2F3439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'RESULTADO ANUAL'!$E$4</c:f>
              <c:strCache>
                <c:ptCount val="1"/>
                <c:pt idx="0">
                  <c:v>TOTAL DE RECEITAS</c:v>
                </c:pt>
              </c:strCache>
            </c:strRef>
          </c:tx>
          <c:spPr>
            <a:solidFill>
              <a:srgbClr val="339E8B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ANUAL'!$E$5:$E$16</c:f>
              <c:numCache>
                <c:formatCode>"R$"\ #,##0.00</c:formatCode>
                <c:ptCount val="12"/>
                <c:pt idx="0">
                  <c:v>49670</c:v>
                </c:pt>
                <c:pt idx="1">
                  <c:v>38177</c:v>
                </c:pt>
                <c:pt idx="2">
                  <c:v>49670</c:v>
                </c:pt>
                <c:pt idx="3">
                  <c:v>33589</c:v>
                </c:pt>
                <c:pt idx="4">
                  <c:v>53670</c:v>
                </c:pt>
                <c:pt idx="5">
                  <c:v>49670</c:v>
                </c:pt>
                <c:pt idx="6">
                  <c:v>49670</c:v>
                </c:pt>
                <c:pt idx="7">
                  <c:v>49670</c:v>
                </c:pt>
                <c:pt idx="8">
                  <c:v>65751</c:v>
                </c:pt>
                <c:pt idx="9">
                  <c:v>72847</c:v>
                </c:pt>
                <c:pt idx="10">
                  <c:v>73240</c:v>
                </c:pt>
                <c:pt idx="11">
                  <c:v>56270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426-BCEB-FE26F4768069}"/>
            </c:ext>
          </c:extLst>
        </c:ser>
        <c:ser>
          <c:idx val="2"/>
          <c:order val="1"/>
          <c:tx>
            <c:strRef>
              <c:f>'RESULTADO ANUAL'!$F$4</c:f>
              <c:strCache>
                <c:ptCount val="1"/>
                <c:pt idx="0">
                  <c:v>TOTAL DE DESPESAS</c:v>
                </c:pt>
              </c:strCache>
            </c:strRef>
          </c:tx>
          <c:spPr>
            <a:solidFill>
              <a:srgbClr val="EE7147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ANUAL'!$F$5:$F$16</c:f>
              <c:numCache>
                <c:formatCode>"R$"\ #,##0.00</c:formatCode>
                <c:ptCount val="12"/>
                <c:pt idx="0">
                  <c:v>32800</c:v>
                </c:pt>
                <c:pt idx="1">
                  <c:v>77041</c:v>
                </c:pt>
                <c:pt idx="2">
                  <c:v>32800</c:v>
                </c:pt>
                <c:pt idx="3">
                  <c:v>37650</c:v>
                </c:pt>
                <c:pt idx="4">
                  <c:v>46900</c:v>
                </c:pt>
                <c:pt idx="5">
                  <c:v>32800</c:v>
                </c:pt>
                <c:pt idx="6">
                  <c:v>32800</c:v>
                </c:pt>
                <c:pt idx="7">
                  <c:v>32800</c:v>
                </c:pt>
                <c:pt idx="8">
                  <c:v>31450</c:v>
                </c:pt>
                <c:pt idx="9">
                  <c:v>37500</c:v>
                </c:pt>
                <c:pt idx="10">
                  <c:v>32800</c:v>
                </c:pt>
                <c:pt idx="11">
                  <c:v>32800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8-4426-BCEB-FE26F476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437760"/>
        <c:axId val="201438152"/>
      </c:barChart>
      <c:lineChart>
        <c:grouping val="standard"/>
        <c:varyColors val="0"/>
        <c:ser>
          <c:idx val="3"/>
          <c:order val="2"/>
          <c:tx>
            <c:strRef>
              <c:f>'RESULTADO ANUAL'!$G$4</c:f>
              <c:strCache>
                <c:ptCount val="1"/>
                <c:pt idx="0">
                  <c:v>SALDO DO MENSAL</c:v>
                </c:pt>
              </c:strCache>
            </c:strRef>
          </c:tx>
          <c:spPr>
            <a:ln w="28575" cap="rnd">
              <a:solidFill>
                <a:srgbClr val="2F3439"/>
              </a:solidFill>
              <a:round/>
            </a:ln>
            <a:effectLst/>
          </c:spPr>
          <c:marker>
            <c:symbol val="none"/>
          </c:marker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ANUAL'!$G$5:$G$16</c:f>
              <c:numCache>
                <c:formatCode>"R$"\ #,##0.00</c:formatCode>
                <c:ptCount val="12"/>
                <c:pt idx="0">
                  <c:v>16870</c:v>
                </c:pt>
                <c:pt idx="1">
                  <c:v>-38864</c:v>
                </c:pt>
                <c:pt idx="2">
                  <c:v>16870</c:v>
                </c:pt>
                <c:pt idx="3">
                  <c:v>-4061</c:v>
                </c:pt>
                <c:pt idx="4">
                  <c:v>6770</c:v>
                </c:pt>
                <c:pt idx="5">
                  <c:v>16870</c:v>
                </c:pt>
                <c:pt idx="6">
                  <c:v>16870</c:v>
                </c:pt>
                <c:pt idx="7">
                  <c:v>16870</c:v>
                </c:pt>
                <c:pt idx="8">
                  <c:v>34301</c:v>
                </c:pt>
                <c:pt idx="9">
                  <c:v>35347</c:v>
                </c:pt>
                <c:pt idx="10">
                  <c:v>40440</c:v>
                </c:pt>
                <c:pt idx="11">
                  <c:v>23470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348-4426-BCEB-FE26F4768069}"/>
            </c:ext>
          </c:extLst>
        </c:ser>
        <c:ser>
          <c:idx val="0"/>
          <c:order val="3"/>
          <c:tx>
            <c:strRef>
              <c:f>'RESULTADO ANUAL'!$H$4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ANUAL'!$H$5:$H$16</c:f>
              <c:numCache>
                <c:formatCode>"R$"\ #,##0.00</c:formatCode>
                <c:ptCount val="12"/>
                <c:pt idx="0">
                  <c:v>16870</c:v>
                </c:pt>
                <c:pt idx="1">
                  <c:v>-21994</c:v>
                </c:pt>
                <c:pt idx="2">
                  <c:v>-5124</c:v>
                </c:pt>
                <c:pt idx="3">
                  <c:v>-9185</c:v>
                </c:pt>
                <c:pt idx="4">
                  <c:v>-2415</c:v>
                </c:pt>
                <c:pt idx="5">
                  <c:v>14455</c:v>
                </c:pt>
                <c:pt idx="6">
                  <c:v>31325</c:v>
                </c:pt>
                <c:pt idx="7">
                  <c:v>48195</c:v>
                </c:pt>
                <c:pt idx="8">
                  <c:v>82496</c:v>
                </c:pt>
                <c:pt idx="9">
                  <c:v>117843</c:v>
                </c:pt>
                <c:pt idx="10">
                  <c:v>158283</c:v>
                </c:pt>
                <c:pt idx="11">
                  <c:v>181753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348-4426-BCEB-FE26F476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37760"/>
        <c:axId val="201438152"/>
      </c:lineChart>
      <c:catAx>
        <c:axId val="201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438152"/>
        <c:crosses val="autoZero"/>
        <c:auto val="1"/>
        <c:lblAlgn val="ctr"/>
        <c:lblOffset val="100"/>
        <c:noMultiLvlLbl val="0"/>
      </c:catAx>
      <c:valAx>
        <c:axId val="201438152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http://www.exceleasy.com.br/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1360066</xdr:colOff>
      <xdr:row>4</xdr:row>
      <xdr:rowOff>19050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25"/>
          <a:ext cx="1360066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247649</xdr:rowOff>
    </xdr:from>
    <xdr:to>
      <xdr:col>0</xdr:col>
      <xdr:colOff>1424836</xdr:colOff>
      <xdr:row>3</xdr:row>
      <xdr:rowOff>152399</xdr:rowOff>
    </xdr:to>
    <xdr:pic>
      <xdr:nvPicPr>
        <xdr:cNvPr id="10" name="Imagem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38149"/>
          <a:ext cx="1360066" cy="352425"/>
        </a:xfrm>
        <a:prstGeom prst="rect">
          <a:avLst/>
        </a:prstGeom>
      </xdr:spPr>
    </xdr:pic>
    <xdr:clientData/>
  </xdr:twoCellAnchor>
  <xdr:twoCellAnchor>
    <xdr:from>
      <xdr:col>3</xdr:col>
      <xdr:colOff>60960</xdr:colOff>
      <xdr:row>5</xdr:row>
      <xdr:rowOff>175260</xdr:rowOff>
    </xdr:from>
    <xdr:to>
      <xdr:col>9</xdr:col>
      <xdr:colOff>594360</xdr:colOff>
      <xdr:row>22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267171-B219-4DF3-90D5-DB89CAC6D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198120</xdr:colOff>
      <xdr:row>5</xdr:row>
      <xdr:rowOff>167640</xdr:rowOff>
    </xdr:from>
    <xdr:to>
      <xdr:col>19</xdr:col>
      <xdr:colOff>137160</xdr:colOff>
      <xdr:row>22</xdr:row>
      <xdr:rowOff>68580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C4EF1A7-6043-4F8C-B1FD-13A3640E6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7620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3</xdr:row>
      <xdr:rowOff>167640</xdr:rowOff>
    </xdr:to>
    <xdr:pic>
      <xdr:nvPicPr>
        <xdr:cNvPr id="8" name="Image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533400"/>
          <a:ext cx="1360066" cy="3200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1</xdr:row>
      <xdr:rowOff>28575</xdr:rowOff>
    </xdr:from>
    <xdr:to>
      <xdr:col>11</xdr:col>
      <xdr:colOff>219074</xdr:colOff>
      <xdr:row>15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1</xdr:row>
      <xdr:rowOff>19050</xdr:rowOff>
    </xdr:from>
    <xdr:to>
      <xdr:col>20</xdr:col>
      <xdr:colOff>104775</xdr:colOff>
      <xdr:row>15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419101</xdr:colOff>
      <xdr:row>16</xdr:row>
      <xdr:rowOff>123825</xdr:rowOff>
    </xdr:from>
    <xdr:to>
      <xdr:col>20</xdr:col>
      <xdr:colOff>114301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1360066</xdr:colOff>
      <xdr:row>3</xdr:row>
      <xdr:rowOff>161925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360066" cy="3524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449789</xdr:colOff>
      <xdr:row>6</xdr:row>
      <xdr:rowOff>169545</xdr:rowOff>
    </xdr:from>
    <xdr:to>
      <xdr:col>3</xdr:col>
      <xdr:colOff>177814</xdr:colOff>
      <xdr:row>10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073E9F-2DFC-4CF0-B79D-F91002ED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789" y="1266825"/>
          <a:ext cx="2326445" cy="5695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Cota&#231;&#227;o%20de%20Pre&#231;os.xlsx" TargetMode="External"/><Relationship Id="rId1" Type="http://schemas.openxmlformats.org/officeDocument/2006/relationships/externalLinkPath" Target="/Users/claoh/Downloads/Planilha%20de%20Cota&#231;&#227;o%20de%20Pre&#231;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wnloads/Controle%20de%20Vendas%20para%20Loja%20Virtual%20-%20Em%20branc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Atualizadas\Planilha%20de%20Avalia&#231;&#227;o%20de%20Fornecedores\Planilha%20de%20Avalia&#231;&#227;o%20de%20Fornecedores%202.0%20Com%20Exemplos.xlsx" TargetMode="External"/><Relationship Id="rId1" Type="http://schemas.openxmlformats.org/officeDocument/2006/relationships/externalLinkPath" Target="/Users/santo/OneDrive/&#193;rea%20de%20Trabalho/PLANILHAS/Planilhas%20Atualizadas/Planilha%20de%20Avalia&#231;&#227;o%20de%20Fornecedores/Planilha%20de%20Avalia&#231;&#227;o%20de%20Fornecedores%202.0%20Com%20Exemp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Lista de Produtos"/>
      <sheetName val="Comparativo"/>
      <sheetName val="Lista Menores Preços"/>
      <sheetName val="Quem Somos"/>
    </sheetNames>
    <sheetDataSet>
      <sheetData sheetId="0" refreshError="1"/>
      <sheetData sheetId="1" refreshError="1"/>
      <sheetData sheetId="2">
        <row r="1">
          <cell r="B1" t="str">
            <v>Mercado 1</v>
          </cell>
          <cell r="C1" t="str">
            <v>Mercado 2</v>
          </cell>
          <cell r="D1" t="str">
            <v>Mercado 3</v>
          </cell>
          <cell r="E1" t="str">
            <v>Mercado 4</v>
          </cell>
          <cell r="F1" t="str">
            <v>Mercado 5</v>
          </cell>
          <cell r="G1" t="str">
            <v>Mercado 6</v>
          </cell>
          <cell r="H1" t="str">
            <v>Mercado 7</v>
          </cell>
          <cell r="I1" t="str">
            <v>Mercado 8</v>
          </cell>
          <cell r="J1" t="str">
            <v>Mercado 9</v>
          </cell>
          <cell r="K1" t="str">
            <v>Mercado 10</v>
          </cell>
          <cell r="L1" t="str">
            <v>Mercado 11</v>
          </cell>
          <cell r="M1" t="str">
            <v>Mercado 12</v>
          </cell>
          <cell r="N1" t="str">
            <v>Mercado 13</v>
          </cell>
          <cell r="O1" t="str">
            <v>Mercado 14</v>
          </cell>
          <cell r="P1" t="str">
            <v>Mercado 15</v>
          </cell>
          <cell r="Q1" t="str">
            <v>Mercado 16</v>
          </cell>
          <cell r="R1" t="str">
            <v>Mercado 17</v>
          </cell>
          <cell r="S1" t="str">
            <v>Mercado 18</v>
          </cell>
          <cell r="T1" t="str">
            <v>Mercado 19</v>
          </cell>
          <cell r="U1" t="str">
            <v>Mercado 20</v>
          </cell>
          <cell r="V1" t="str">
            <v>Mercado 21</v>
          </cell>
          <cell r="W1" t="str">
            <v>Mercado 22</v>
          </cell>
          <cell r="X1" t="str">
            <v>Mercado 23</v>
          </cell>
          <cell r="Y1" t="str">
            <v>Mercado 24</v>
          </cell>
          <cell r="Z1" t="str">
            <v>Mercado 25</v>
          </cell>
          <cell r="AA1" t="str">
            <v>Mercado 26</v>
          </cell>
          <cell r="AB1" t="str">
            <v>Mercado 27</v>
          </cell>
          <cell r="AC1" t="str">
            <v>Mercado 28</v>
          </cell>
          <cell r="AD1" t="str">
            <v>Mercado 29</v>
          </cell>
          <cell r="AE1" t="str">
            <v>Mercado 30</v>
          </cell>
        </row>
        <row r="2">
          <cell r="A2" t="str">
            <v>Produto 1</v>
          </cell>
        </row>
        <row r="3">
          <cell r="A3" t="str">
            <v>Produto 2</v>
          </cell>
        </row>
        <row r="4">
          <cell r="A4" t="str">
            <v>Produto 3</v>
          </cell>
        </row>
        <row r="5">
          <cell r="A5" t="str">
            <v>Produto 4</v>
          </cell>
        </row>
        <row r="6">
          <cell r="A6" t="str">
            <v>Produto 5</v>
          </cell>
        </row>
        <row r="7">
          <cell r="A7" t="str">
            <v>Produto 6</v>
          </cell>
        </row>
        <row r="8">
          <cell r="A8" t="str">
            <v>Produto 7</v>
          </cell>
        </row>
        <row r="9">
          <cell r="A9" t="str">
            <v>Produto 8</v>
          </cell>
        </row>
        <row r="10">
          <cell r="A10" t="str">
            <v>Produto 9</v>
          </cell>
        </row>
        <row r="11">
          <cell r="A11" t="str">
            <v>Produto 10</v>
          </cell>
        </row>
        <row r="12">
          <cell r="A12" t="str">
            <v>Produto 11</v>
          </cell>
        </row>
        <row r="13">
          <cell r="A13" t="str">
            <v>Produto 12</v>
          </cell>
        </row>
        <row r="14">
          <cell r="A14" t="str">
            <v>Produto 13</v>
          </cell>
        </row>
        <row r="15">
          <cell r="A15" t="str">
            <v>Produto 14</v>
          </cell>
        </row>
        <row r="16">
          <cell r="A16" t="str">
            <v>Produto 15</v>
          </cell>
        </row>
        <row r="17">
          <cell r="A17" t="str">
            <v>Produto 16</v>
          </cell>
        </row>
        <row r="18">
          <cell r="A18" t="str">
            <v>Produto 17</v>
          </cell>
        </row>
        <row r="19">
          <cell r="A19" t="str">
            <v>Produto 18</v>
          </cell>
        </row>
        <row r="20">
          <cell r="A20" t="str">
            <v>Produto 19</v>
          </cell>
        </row>
        <row r="21">
          <cell r="A21" t="str">
            <v>Produto 20</v>
          </cell>
        </row>
        <row r="22">
          <cell r="A22" t="str">
            <v>Produto 21</v>
          </cell>
        </row>
        <row r="23">
          <cell r="A23" t="str">
            <v>Produto 22</v>
          </cell>
        </row>
        <row r="24">
          <cell r="A24" t="str">
            <v>Produto 23</v>
          </cell>
        </row>
        <row r="25">
          <cell r="A25" t="str">
            <v>Produto 24</v>
          </cell>
        </row>
        <row r="26">
          <cell r="A26" t="str">
            <v>Produto 25</v>
          </cell>
        </row>
        <row r="27">
          <cell r="A27" t="str">
            <v>Produto 26</v>
          </cell>
        </row>
        <row r="28">
          <cell r="A28" t="str">
            <v>Produto 27</v>
          </cell>
        </row>
        <row r="29">
          <cell r="A29" t="str">
            <v>Produto 28</v>
          </cell>
        </row>
        <row r="30">
          <cell r="A30" t="str">
            <v>Produto 29</v>
          </cell>
        </row>
      </sheetData>
      <sheetData sheetId="3"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4">
        <row r="4">
          <cell r="A4" t="str">
            <v>Lista de compras (Produtos com Melhor Preço)</v>
          </cell>
        </row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Cadastro do fornecedor"/>
      <sheetName val="Parâmetro para as notas"/>
      <sheetName val="Avaliação de fornecedores"/>
      <sheetName val="Análise gráfica"/>
      <sheetName val="Quem Somos"/>
    </sheetNames>
    <sheetDataSet>
      <sheetData sheetId="0" refreshError="1"/>
      <sheetData sheetId="1" refreshError="1"/>
      <sheetData sheetId="2">
        <row r="2">
          <cell r="A2" t="str">
            <v>Fornecedor A</v>
          </cell>
        </row>
        <row r="3">
          <cell r="A3" t="str">
            <v>Fornecedor B</v>
          </cell>
        </row>
        <row r="4">
          <cell r="A4" t="str">
            <v>Fornecedor C</v>
          </cell>
        </row>
        <row r="5">
          <cell r="A5" t="str">
            <v>Fornecedor D</v>
          </cell>
        </row>
        <row r="6">
          <cell r="A6" t="str">
            <v>Fornecedor E</v>
          </cell>
        </row>
        <row r="7">
          <cell r="A7" t="str">
            <v>Fornecedor E</v>
          </cell>
        </row>
      </sheetData>
      <sheetData sheetId="3">
        <row r="2">
          <cell r="A2" t="str">
            <v>Muito importante</v>
          </cell>
          <cell r="B2">
            <v>2</v>
          </cell>
          <cell r="D2" t="str">
            <v>Excelente</v>
          </cell>
          <cell r="E2">
            <v>5</v>
          </cell>
        </row>
        <row r="3">
          <cell r="A3" t="str">
            <v>Importante</v>
          </cell>
          <cell r="B3">
            <v>1.5</v>
          </cell>
          <cell r="D3" t="str">
            <v>Bom</v>
          </cell>
          <cell r="E3">
            <v>4</v>
          </cell>
        </row>
        <row r="4">
          <cell r="A4" t="str">
            <v>Sem muita importância</v>
          </cell>
          <cell r="B4">
            <v>1</v>
          </cell>
          <cell r="D4" t="str">
            <v>Regular</v>
          </cell>
          <cell r="E4">
            <v>3</v>
          </cell>
        </row>
        <row r="5">
          <cell r="D5" t="str">
            <v>Ruim</v>
          </cell>
          <cell r="E5">
            <v>2</v>
          </cell>
        </row>
        <row r="6">
          <cell r="D6" t="str">
            <v>Péssimo</v>
          </cell>
          <cell r="E6">
            <v>1</v>
          </cell>
        </row>
      </sheetData>
      <sheetData sheetId="4" refreshError="1"/>
      <sheetData sheetId="5">
        <row r="6">
          <cell r="B6" t="str">
            <v>Qualidade do produtos/serviço</v>
          </cell>
        </row>
        <row r="7">
          <cell r="B7" t="str">
            <v>Preço</v>
          </cell>
        </row>
        <row r="8">
          <cell r="B8" t="str">
            <v>Prazo de entrega</v>
          </cell>
        </row>
        <row r="9">
          <cell r="B9" t="str">
            <v>Atendimento Pré-Venda</v>
          </cell>
        </row>
        <row r="10">
          <cell r="B10" t="str">
            <v>Atendimento Pós-Venda</v>
          </cell>
        </row>
        <row r="11">
          <cell r="B11" t="str">
            <v>Tempo de atuação no mercado</v>
          </cell>
        </row>
        <row r="12">
          <cell r="B12" t="str">
            <v>Formas de pagamento</v>
          </cell>
        </row>
        <row r="13">
          <cell r="B13" t="str">
            <v>Garantias</v>
          </cell>
        </row>
        <row r="14">
          <cell r="B14" t="str">
            <v>Prazo flexivel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oja.exceleasy.com.br/perguntas-frequen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4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zoomScaleNormal="100" workbookViewId="0">
      <selection activeCell="A7" sqref="A7:A8"/>
    </sheetView>
  </sheetViews>
  <sheetFormatPr defaultColWidth="9.109375" defaultRowHeight="14.4" x14ac:dyDescent="0.3"/>
  <cols>
    <col min="1" max="1" width="21.5546875" style="105" bestFit="1" customWidth="1"/>
    <col min="2" max="2" width="0.77734375" customWidth="1"/>
    <col min="3" max="3" width="3.5546875" customWidth="1"/>
    <col min="8" max="8" width="24.109375" customWidth="1"/>
    <col min="12" max="12" width="3.109375" customWidth="1"/>
    <col min="13" max="13" width="9.109375" hidden="1" customWidth="1"/>
    <col min="17" max="17" width="38.44140625" customWidth="1"/>
  </cols>
  <sheetData>
    <row r="1" spans="1:17" ht="15" customHeight="1" x14ac:dyDescent="0.3">
      <c r="A1" s="56"/>
      <c r="B1" s="1"/>
      <c r="C1" s="120" t="s">
        <v>98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14.4" customHeight="1" x14ac:dyDescent="0.3">
      <c r="A2" s="57" t="s">
        <v>23</v>
      </c>
      <c r="B2" s="1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14.4" customHeight="1" x14ac:dyDescent="0.3">
      <c r="A3" s="58"/>
      <c r="B3" s="1"/>
      <c r="C3" s="118">
        <v>1</v>
      </c>
      <c r="D3" s="119" t="s">
        <v>104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15" customHeight="1" x14ac:dyDescent="0.3">
      <c r="A4" s="59"/>
      <c r="B4" s="1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5" customHeight="1" x14ac:dyDescent="0.3">
      <c r="A5" s="59"/>
      <c r="B5" s="1"/>
      <c r="C5" s="87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85"/>
      <c r="P5" s="85"/>
      <c r="Q5" s="85"/>
    </row>
    <row r="6" spans="1:17" x14ac:dyDescent="0.3">
      <c r="A6" s="79" t="s">
        <v>37</v>
      </c>
      <c r="B6" s="1"/>
      <c r="C6" s="118">
        <v>2</v>
      </c>
      <c r="D6" s="119" t="s">
        <v>99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ht="15" customHeight="1" x14ac:dyDescent="0.3">
      <c r="A7" s="121" t="s">
        <v>61</v>
      </c>
      <c r="B7" s="1"/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x14ac:dyDescent="0.3">
      <c r="A8" s="122"/>
      <c r="B8" s="1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ht="15.6" customHeight="1" x14ac:dyDescent="0.3">
      <c r="A9" s="60" t="s">
        <v>43</v>
      </c>
      <c r="B9" s="1"/>
      <c r="C9" s="82"/>
      <c r="D9" s="123" t="s">
        <v>94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15.6" x14ac:dyDescent="0.3">
      <c r="A10" s="60" t="s">
        <v>45</v>
      </c>
      <c r="B10" s="1"/>
      <c r="C10" s="83">
        <v>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5.6" x14ac:dyDescent="0.3">
      <c r="A11" s="60" t="s">
        <v>44</v>
      </c>
      <c r="B11" s="1"/>
      <c r="C11" s="8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6" x14ac:dyDescent="0.3">
      <c r="A12" s="60" t="s">
        <v>46</v>
      </c>
      <c r="B12" s="1"/>
      <c r="C12" s="54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ht="15.6" customHeight="1" x14ac:dyDescent="0.3">
      <c r="A13" s="60" t="s">
        <v>47</v>
      </c>
      <c r="B13" s="1"/>
      <c r="C13" s="82"/>
      <c r="D13" s="123" t="s">
        <v>100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15.6" x14ac:dyDescent="0.3">
      <c r="A14" s="60" t="s">
        <v>48</v>
      </c>
      <c r="B14" s="1"/>
      <c r="C14" s="83">
        <v>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15.6" x14ac:dyDescent="0.3">
      <c r="A15" s="60" t="s">
        <v>49</v>
      </c>
      <c r="B15" s="1"/>
      <c r="C15" s="8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15.6" x14ac:dyDescent="0.3">
      <c r="A16" s="60" t="s">
        <v>50</v>
      </c>
      <c r="B16" s="1"/>
      <c r="C16" s="54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ht="15.6" customHeight="1" x14ac:dyDescent="0.3">
      <c r="A17" s="60" t="s">
        <v>51</v>
      </c>
      <c r="B17" s="1"/>
      <c r="C17" s="82"/>
      <c r="D17" s="125" t="s">
        <v>95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ht="15.6" x14ac:dyDescent="0.3">
      <c r="A18" s="60" t="s">
        <v>52</v>
      </c>
      <c r="B18" s="1"/>
      <c r="C18" s="83">
        <v>5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ht="15.6" x14ac:dyDescent="0.3">
      <c r="A19" s="60" t="s">
        <v>53</v>
      </c>
      <c r="B19" s="1"/>
      <c r="C19" s="82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ht="15.6" x14ac:dyDescent="0.3">
      <c r="A20" s="60" t="s">
        <v>54</v>
      </c>
      <c r="B20" s="1"/>
      <c r="C20" s="54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ht="15.6" customHeight="1" x14ac:dyDescent="0.3">
      <c r="A21" s="61" t="s">
        <v>56</v>
      </c>
      <c r="B21" s="1"/>
      <c r="C21" s="82"/>
      <c r="D21" s="123" t="s">
        <v>101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ht="15.6" x14ac:dyDescent="0.3">
      <c r="A22" s="62" t="s">
        <v>55</v>
      </c>
      <c r="B22" s="1"/>
      <c r="C22" s="83">
        <v>6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15.6" x14ac:dyDescent="0.3">
      <c r="A23" s="65" t="s">
        <v>91</v>
      </c>
      <c r="B23" s="1"/>
      <c r="C23" s="8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ht="15.6" x14ac:dyDescent="0.3">
      <c r="B24" s="1"/>
      <c r="C24" s="5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x14ac:dyDescent="0.3">
      <c r="B25" s="1"/>
      <c r="C25" s="118">
        <v>7</v>
      </c>
      <c r="D25" s="123" t="s">
        <v>96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x14ac:dyDescent="0.3">
      <c r="B26" s="1"/>
      <c r="C26" s="118"/>
      <c r="D26" s="124" t="s">
        <v>97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6" x14ac:dyDescent="0.3">
      <c r="B27" s="1"/>
      <c r="C27" s="54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ht="15.6" customHeight="1" x14ac:dyDescent="0.3">
      <c r="B28" s="1"/>
      <c r="C28" s="82"/>
      <c r="D28" s="123" t="s">
        <v>102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ht="15.6" x14ac:dyDescent="0.3">
      <c r="B29" s="1"/>
      <c r="C29" s="83">
        <v>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ht="15.6" x14ac:dyDescent="0.3">
      <c r="B30" s="1"/>
      <c r="C30" s="8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</sheetData>
  <mergeCells count="14">
    <mergeCell ref="A7:A8"/>
    <mergeCell ref="D25:Q25"/>
    <mergeCell ref="D26:Q26"/>
    <mergeCell ref="D28:Q30"/>
    <mergeCell ref="C25:C26"/>
    <mergeCell ref="D9:Q11"/>
    <mergeCell ref="D13:Q15"/>
    <mergeCell ref="D17:Q19"/>
    <mergeCell ref="D21:Q23"/>
    <mergeCell ref="C3:C4"/>
    <mergeCell ref="D3:Q4"/>
    <mergeCell ref="C6:C7"/>
    <mergeCell ref="D6:Q7"/>
    <mergeCell ref="C1:Q2"/>
  </mergeCells>
  <hyperlinks>
    <hyperlink ref="A21" location="'RESULTADO ANUAL'!A1" display="14. Resultado Anual" xr:uid="{00000000-0004-0000-0000-000000000000}"/>
    <hyperlink ref="A10:A20" location="jan!A1" display="Janeiro" xr:uid="{00000000-0004-0000-0000-000001000000}"/>
    <hyperlink ref="A9" location="JAN!A1" display="2. Janeiro" xr:uid="{00000000-0004-0000-0000-000002000000}"/>
    <hyperlink ref="A10" location="FEV!A1" display="3. Fevereiro" xr:uid="{00000000-0004-0000-0000-000003000000}"/>
    <hyperlink ref="A11" location="MAR!A1" display="4. Março" xr:uid="{00000000-0004-0000-0000-000004000000}"/>
    <hyperlink ref="A12" location="ABR!A1" display="5. Abril" xr:uid="{00000000-0004-0000-0000-000005000000}"/>
    <hyperlink ref="A13" location="MAI!A1" display="6. Maio" xr:uid="{00000000-0004-0000-0000-000006000000}"/>
    <hyperlink ref="A14" location="JUN!A1" display="7. Junho" xr:uid="{00000000-0004-0000-0000-000007000000}"/>
    <hyperlink ref="A15" location="JUL!A1" display="8. Julho" xr:uid="{00000000-0004-0000-0000-000008000000}"/>
    <hyperlink ref="A16" location="AGO!A1" display="9. Agosto" xr:uid="{00000000-0004-0000-0000-000009000000}"/>
    <hyperlink ref="A17" location="SET!A1" display="10. Setembro" xr:uid="{00000000-0004-0000-0000-00000A000000}"/>
    <hyperlink ref="A18" location="OUT!A1" display="11. Outubro" xr:uid="{00000000-0004-0000-0000-00000B000000}"/>
    <hyperlink ref="A19" location="NOV!A1" display="12. Novembro" xr:uid="{00000000-0004-0000-0000-00000C000000}"/>
    <hyperlink ref="A20" location="DEZ!A1" display="13. Dezembro" xr:uid="{00000000-0004-0000-0000-00000D000000}"/>
    <hyperlink ref="A22" location="GRÁFICOS!A1" display="15. Gráficos" xr:uid="{00000000-0004-0000-0000-00000E000000}"/>
    <hyperlink ref="A7:A8" location="RESUMO!A1" display="1. Resumo do Resultado" xr:uid="{00000000-0004-0000-0000-000010000000}"/>
    <hyperlink ref="A23" location="'Quem Somos'!A1" display="16. Quem Somos" xr:uid="{D1CB74E0-E677-4683-8EF1-56CA738596B9}"/>
    <hyperlink ref="D26" r:id="rId1" xr:uid="{D5897575-8A00-459F-AFDC-5609DE061887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T27"/>
  <sheetViews>
    <sheetView zoomScaleNormal="100" workbookViewId="0">
      <pane xSplit="1" topLeftCell="B1" activePane="topRight" state="frozen"/>
      <selection pane="topRight" activeCell="A9" sqref="A9"/>
    </sheetView>
  </sheetViews>
  <sheetFormatPr defaultColWidth="9.109375" defaultRowHeight="14.4" x14ac:dyDescent="0.3"/>
  <cols>
    <col min="1" max="1" width="21.5546875" style="63" bestFit="1" customWidth="1"/>
    <col min="2" max="2" width="0.5546875" style="5" customWidth="1"/>
    <col min="3" max="3" width="4.109375" style="5" customWidth="1"/>
    <col min="4" max="4" width="12.6640625" style="5" bestFit="1" customWidth="1"/>
    <col min="5" max="5" width="13.5546875" style="5" bestFit="1" customWidth="1"/>
    <col min="6" max="6" width="9.109375" style="5"/>
    <col min="7" max="8" width="13.5546875" style="5" bestFit="1" customWidth="1"/>
    <col min="9" max="12" width="9.109375" style="5"/>
    <col min="13" max="14" width="6" style="5" customWidth="1"/>
    <col min="15" max="19" width="9.109375" style="5"/>
    <col min="20" max="20" width="6.44140625" style="5" customWidth="1"/>
    <col min="21" max="16384" width="9.109375" style="5"/>
  </cols>
  <sheetData>
    <row r="1" spans="1:20" ht="15" customHeight="1" x14ac:dyDescent="0.3">
      <c r="A1" s="64"/>
      <c r="C1" s="126" t="s">
        <v>87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20.25" customHeight="1" x14ac:dyDescent="0.3">
      <c r="A2" s="57" t="s">
        <v>23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5" customHeight="1" x14ac:dyDescent="0.3">
      <c r="A3" s="58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x14ac:dyDescent="0.3">
      <c r="A4" s="59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5.6" x14ac:dyDescent="0.3">
      <c r="A5" s="59"/>
      <c r="C5" s="26"/>
      <c r="D5" s="26"/>
      <c r="E5" s="26"/>
      <c r="F5" s="26"/>
      <c r="G5" s="27"/>
      <c r="H5" s="26"/>
      <c r="I5" s="127" t="s">
        <v>86</v>
      </c>
      <c r="J5" s="127"/>
      <c r="K5" s="128"/>
      <c r="L5" s="133" t="s">
        <v>0</v>
      </c>
      <c r="M5" s="133"/>
      <c r="N5" s="133"/>
      <c r="O5" s="26"/>
      <c r="P5" s="26"/>
      <c r="Q5" s="26"/>
      <c r="R5" s="26"/>
      <c r="S5" s="26"/>
      <c r="T5" s="26"/>
    </row>
    <row r="6" spans="1:20" ht="15" customHeight="1" x14ac:dyDescent="0.3">
      <c r="A6" s="62" t="s">
        <v>103</v>
      </c>
      <c r="C6" s="26"/>
      <c r="D6" s="39"/>
      <c r="E6" s="39"/>
      <c r="F6" s="40"/>
      <c r="G6" s="41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15" customHeight="1" x14ac:dyDescent="0.3">
      <c r="A7" s="129" t="s">
        <v>61</v>
      </c>
      <c r="C7" s="26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132"/>
      <c r="P7" s="132"/>
      <c r="Q7" s="39"/>
      <c r="R7" s="39"/>
      <c r="S7" s="39"/>
      <c r="T7" s="39"/>
    </row>
    <row r="8" spans="1:20" x14ac:dyDescent="0.3">
      <c r="A8" s="130"/>
      <c r="C8" s="26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31"/>
      <c r="P8" s="131"/>
      <c r="Q8" s="39"/>
      <c r="R8" s="39"/>
      <c r="S8" s="39"/>
      <c r="T8" s="39"/>
    </row>
    <row r="9" spans="1:20" x14ac:dyDescent="0.3">
      <c r="A9" s="60" t="s">
        <v>43</v>
      </c>
      <c r="C9" s="2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31"/>
      <c r="P9" s="131"/>
      <c r="Q9" s="39"/>
      <c r="R9" s="39"/>
      <c r="S9" s="39"/>
      <c r="T9" s="39"/>
    </row>
    <row r="10" spans="1:20" x14ac:dyDescent="0.3">
      <c r="A10" s="60" t="s">
        <v>45</v>
      </c>
      <c r="C10" s="2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31"/>
      <c r="P10" s="131"/>
      <c r="Q10" s="39"/>
      <c r="R10" s="39"/>
      <c r="S10" s="39"/>
      <c r="T10" s="39"/>
    </row>
    <row r="11" spans="1:20" x14ac:dyDescent="0.3">
      <c r="A11" s="60" t="s">
        <v>44</v>
      </c>
      <c r="C11" s="2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5"/>
      <c r="P11" s="35"/>
      <c r="Q11" s="39"/>
      <c r="R11" s="39"/>
      <c r="S11" s="39"/>
      <c r="T11" s="39"/>
    </row>
    <row r="12" spans="1:20" x14ac:dyDescent="0.3">
      <c r="A12" s="60" t="s">
        <v>46</v>
      </c>
      <c r="C12" s="2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5"/>
      <c r="P12" s="35"/>
      <c r="Q12" s="39"/>
      <c r="R12" s="39"/>
      <c r="S12" s="39"/>
      <c r="T12" s="39"/>
    </row>
    <row r="13" spans="1:20" x14ac:dyDescent="0.3">
      <c r="A13" s="60" t="s">
        <v>47</v>
      </c>
      <c r="C13" s="2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5"/>
      <c r="P13" s="35"/>
      <c r="Q13" s="39"/>
      <c r="R13" s="39"/>
      <c r="S13" s="39"/>
      <c r="T13" s="39"/>
    </row>
    <row r="14" spans="1:20" x14ac:dyDescent="0.3">
      <c r="A14" s="60" t="s">
        <v>48</v>
      </c>
      <c r="C14" s="2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5"/>
      <c r="P14" s="35"/>
      <c r="Q14" s="39"/>
      <c r="R14" s="39"/>
      <c r="S14" s="39"/>
      <c r="T14" s="39"/>
    </row>
    <row r="15" spans="1:20" x14ac:dyDescent="0.3">
      <c r="A15" s="60" t="s">
        <v>49</v>
      </c>
      <c r="C15" s="2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0" x14ac:dyDescent="0.3">
      <c r="A16" s="60" t="s">
        <v>50</v>
      </c>
      <c r="C16" s="2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x14ac:dyDescent="0.3">
      <c r="A17" s="60" t="s">
        <v>51</v>
      </c>
      <c r="C17" s="2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x14ac:dyDescent="0.3">
      <c r="A18" s="60" t="s">
        <v>52</v>
      </c>
      <c r="C18" s="2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x14ac:dyDescent="0.3">
      <c r="A19" s="60" t="s">
        <v>53</v>
      </c>
      <c r="C19" s="2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x14ac:dyDescent="0.3">
      <c r="A20" s="60" t="s">
        <v>54</v>
      </c>
      <c r="C20" s="2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x14ac:dyDescent="0.3">
      <c r="A21" s="61" t="s">
        <v>56</v>
      </c>
      <c r="C21" s="26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x14ac:dyDescent="0.3">
      <c r="A22" s="62" t="s">
        <v>55</v>
      </c>
      <c r="C22" s="26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x14ac:dyDescent="0.3">
      <c r="A23" s="65" t="s">
        <v>91</v>
      </c>
      <c r="C23" s="2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x14ac:dyDescent="0.3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idden="1" x14ac:dyDescent="0.3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20" x14ac:dyDescent="0.3">
      <c r="F26" s="4"/>
      <c r="G26" s="19"/>
    </row>
    <row r="27" spans="1:20" x14ac:dyDescent="0.3">
      <c r="G27" s="20"/>
    </row>
  </sheetData>
  <sheetProtection selectLockedCells="1" autoFilter="0" pivotTables="0"/>
  <dataConsolidate>
    <dataRefs count="1">
      <dataRef ref="A2:A14" sheet="APOIO"/>
    </dataRefs>
  </dataConsolidate>
  <mergeCells count="6">
    <mergeCell ref="C1:T3"/>
    <mergeCell ref="I5:K5"/>
    <mergeCell ref="A7:A8"/>
    <mergeCell ref="O8:P10"/>
    <mergeCell ref="O7:P7"/>
    <mergeCell ref="L5:N5"/>
  </mergeCells>
  <conditionalFormatting sqref="G27">
    <cfRule type="containsText" dxfId="29" priority="1" operator="containsText" text="Saldo Negativo">
      <formula>NOT(ISERROR(SEARCH("Saldo Negativo",G27)))</formula>
    </cfRule>
    <cfRule type="containsText" dxfId="28" priority="2" operator="containsText" text="Saldo Positivo">
      <formula>NOT(ISERROR(SEARCH("Saldo Positivo",G27)))</formula>
    </cfRule>
  </conditionalFormatting>
  <dataValidations count="1">
    <dataValidation type="list" allowBlank="1" showInputMessage="1" showErrorMessage="1" sqref="L5:N5" xr:uid="{46FEFD56-E616-4C7B-A547-FE5B3AD3371A}">
      <formula1>meses</formula1>
    </dataValidation>
  </dataValidations>
  <hyperlinks>
    <hyperlink ref="A21" location="'RESULTADO ANUAL'!A1" display="14. Resultado Anual" xr:uid="{00000000-0004-0000-0100-000000000000}"/>
    <hyperlink ref="A9" location="JAN!A1" display="2. Janeiro" xr:uid="{00000000-0004-0000-0100-000001000000}"/>
    <hyperlink ref="A6" location="INÍCIO!A1" display="INÍCIO" xr:uid="{00000000-0004-0000-0100-000002000000}"/>
    <hyperlink ref="A10:A20" location="jan!A1" display="Janeiro" xr:uid="{00000000-0004-0000-0100-000003000000}"/>
    <hyperlink ref="A10" location="FEV!A1" display="3. Fevereiro" xr:uid="{00000000-0004-0000-0100-000004000000}"/>
    <hyperlink ref="A11" location="MAR!A1" display="4. Março" xr:uid="{00000000-0004-0000-0100-000005000000}"/>
    <hyperlink ref="A12" location="ABR!A1" display="5. Abril" xr:uid="{00000000-0004-0000-0100-000006000000}"/>
    <hyperlink ref="A13" location="MAI!A1" display="6. Maio" xr:uid="{00000000-0004-0000-0100-000007000000}"/>
    <hyperlink ref="A14" location="JUN!A1" display="7. Junho" xr:uid="{00000000-0004-0000-0100-000008000000}"/>
    <hyperlink ref="A15" location="JUL!A1" display="8. Julho" xr:uid="{00000000-0004-0000-0100-000009000000}"/>
    <hyperlink ref="A16" location="AGO!A1" display="9. Agosto" xr:uid="{00000000-0004-0000-0100-00000A000000}"/>
    <hyperlink ref="A17" location="SET!A1" display="10. Setembro" xr:uid="{00000000-0004-0000-0100-00000B000000}"/>
    <hyperlink ref="A18" location="OUT!A1" display="11. Outubro" xr:uid="{00000000-0004-0000-0100-00000C000000}"/>
    <hyperlink ref="A19" location="NOV!A1" display="12. Novembro" xr:uid="{00000000-0004-0000-0100-00000D000000}"/>
    <hyperlink ref="A20" location="DEZ!A1" display="13. Dezembro" xr:uid="{00000000-0004-0000-0100-00000E000000}"/>
    <hyperlink ref="A22" location="GRÁFICOS!A1" display="15. Gráficos" xr:uid="{00000000-0004-0000-0100-00000F000000}"/>
    <hyperlink ref="A23" location="'Quem Somos'!A1" display="16. Quem Somos" xr:uid="{F6A8739F-4316-4024-9BD8-5C3FA0B55D4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0"/>
  <sheetViews>
    <sheetView showGridLines="0" zoomScaleNormal="100" workbookViewId="0">
      <pane xSplit="1" topLeftCell="C1" activePane="topRight" state="frozen"/>
      <selection pane="topRight" activeCell="E20" sqref="E20"/>
    </sheetView>
  </sheetViews>
  <sheetFormatPr defaultColWidth="9.109375" defaultRowHeight="14.4" x14ac:dyDescent="0.3"/>
  <cols>
    <col min="1" max="1" width="21.5546875" style="93" bestFit="1" customWidth="1"/>
    <col min="2" max="2" width="0.5546875" style="1" customWidth="1"/>
    <col min="3" max="3" width="23.77734375" style="100" customWidth="1"/>
    <col min="4" max="4" width="17.77734375" style="116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16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16" bestFit="1" customWidth="1"/>
    <col min="13" max="13" width="14.77734375" style="101" customWidth="1"/>
    <col min="14" max="14" width="0.5546875" style="1" customWidth="1"/>
    <col min="15" max="15" width="19.44140625" style="81" bestFit="1" customWidth="1"/>
    <col min="16" max="16" width="16.33203125" bestFit="1" customWidth="1"/>
    <col min="17" max="17" width="12.88671875" bestFit="1" customWidth="1"/>
  </cols>
  <sheetData>
    <row r="1" spans="1:15" ht="15" thickBot="1" x14ac:dyDescent="0.35">
      <c r="A1" s="56"/>
      <c r="C1"/>
      <c r="D1" s="112"/>
      <c r="E1" s="102"/>
      <c r="G1"/>
      <c r="H1" s="112"/>
      <c r="I1" s="102"/>
      <c r="K1"/>
      <c r="L1" s="112"/>
      <c r="M1" s="102"/>
      <c r="N1"/>
    </row>
    <row r="2" spans="1:15" ht="15" thickBot="1" x14ac:dyDescent="0.35">
      <c r="A2" s="57" t="s">
        <v>23</v>
      </c>
      <c r="B2" s="3"/>
      <c r="C2" s="134" t="s">
        <v>62</v>
      </c>
      <c r="D2" s="135"/>
      <c r="E2" s="136"/>
      <c r="F2" s="1"/>
      <c r="G2" s="134" t="s">
        <v>63</v>
      </c>
      <c r="H2" s="135"/>
      <c r="I2" s="136"/>
      <c r="J2" s="1"/>
      <c r="K2" s="137" t="s">
        <v>17</v>
      </c>
      <c r="L2" s="138"/>
      <c r="M2" s="139"/>
      <c r="O2" s="25" t="s">
        <v>40</v>
      </c>
    </row>
    <row r="3" spans="1:15" x14ac:dyDescent="0.3">
      <c r="A3" s="58"/>
      <c r="C3" s="23" t="s">
        <v>12</v>
      </c>
      <c r="D3" s="113" t="s">
        <v>13</v>
      </c>
      <c r="E3" s="47" t="s">
        <v>14</v>
      </c>
      <c r="F3" s="1"/>
      <c r="G3" s="23" t="s">
        <v>16</v>
      </c>
      <c r="H3" s="113" t="s">
        <v>13</v>
      </c>
      <c r="I3" s="47" t="s">
        <v>14</v>
      </c>
      <c r="J3" s="1"/>
      <c r="K3" s="23" t="s">
        <v>18</v>
      </c>
      <c r="L3" s="113" t="s">
        <v>19</v>
      </c>
      <c r="M3" s="47" t="s">
        <v>14</v>
      </c>
      <c r="O3" s="10">
        <f>SUM(M4:M1048576)</f>
        <v>49670</v>
      </c>
    </row>
    <row r="4" spans="1:15" x14ac:dyDescent="0.3">
      <c r="A4" s="58"/>
      <c r="B4" s="6"/>
      <c r="C4" s="98" t="s">
        <v>15</v>
      </c>
      <c r="D4" s="111">
        <v>44931</v>
      </c>
      <c r="E4" s="97">
        <v>4000</v>
      </c>
      <c r="G4" s="98" t="s">
        <v>111</v>
      </c>
      <c r="H4" s="111">
        <v>44934</v>
      </c>
      <c r="I4" s="97">
        <v>350</v>
      </c>
      <c r="K4" s="98" t="s">
        <v>114</v>
      </c>
      <c r="L4" s="111">
        <v>44931</v>
      </c>
      <c r="M4" s="97">
        <v>10000</v>
      </c>
      <c r="O4" s="25" t="s">
        <v>41</v>
      </c>
    </row>
    <row r="5" spans="1:15" x14ac:dyDescent="0.3">
      <c r="A5" s="59"/>
      <c r="B5" s="8"/>
      <c r="C5" s="98" t="s">
        <v>108</v>
      </c>
      <c r="D5" s="111">
        <v>44941</v>
      </c>
      <c r="E5" s="97">
        <v>400</v>
      </c>
      <c r="G5" s="98" t="s">
        <v>112</v>
      </c>
      <c r="H5" s="111">
        <v>44934</v>
      </c>
      <c r="I5" s="97">
        <v>560</v>
      </c>
      <c r="K5" s="98" t="s">
        <v>115</v>
      </c>
      <c r="L5" s="111">
        <v>44932</v>
      </c>
      <c r="M5" s="97">
        <v>5000</v>
      </c>
      <c r="O5" s="10">
        <f>SUM(E4:E1048576,I4:I1048576)</f>
        <v>32800</v>
      </c>
    </row>
    <row r="6" spans="1:15" x14ac:dyDescent="0.3">
      <c r="A6" s="60" t="s">
        <v>103</v>
      </c>
      <c r="B6" s="8"/>
      <c r="C6" s="98" t="s">
        <v>109</v>
      </c>
      <c r="D6" s="111">
        <v>44946</v>
      </c>
      <c r="E6" s="97">
        <v>1590</v>
      </c>
      <c r="G6" s="98" t="s">
        <v>38</v>
      </c>
      <c r="H6" s="111">
        <v>44941</v>
      </c>
      <c r="I6" s="97">
        <v>300</v>
      </c>
      <c r="K6" s="98" t="s">
        <v>116</v>
      </c>
      <c r="L6" s="111">
        <v>44933</v>
      </c>
      <c r="M6" s="97">
        <v>8500</v>
      </c>
      <c r="O6" s="25" t="s">
        <v>35</v>
      </c>
    </row>
    <row r="7" spans="1:15" x14ac:dyDescent="0.3">
      <c r="A7" s="121" t="s">
        <v>61</v>
      </c>
      <c r="B7" s="8"/>
      <c r="C7" s="98" t="s">
        <v>110</v>
      </c>
      <c r="D7" s="111">
        <v>44946</v>
      </c>
      <c r="E7" s="97">
        <v>200</v>
      </c>
      <c r="G7" s="98" t="s">
        <v>39</v>
      </c>
      <c r="H7" s="111">
        <v>44946</v>
      </c>
      <c r="I7" s="97">
        <v>3500</v>
      </c>
      <c r="K7" s="98" t="s">
        <v>117</v>
      </c>
      <c r="L7" s="111">
        <v>44934</v>
      </c>
      <c r="M7" s="97">
        <v>2600</v>
      </c>
      <c r="O7" s="10">
        <f>O3-O5</f>
        <v>16870</v>
      </c>
    </row>
    <row r="8" spans="1:15" x14ac:dyDescent="0.3">
      <c r="A8" s="122"/>
      <c r="B8" s="11"/>
      <c r="C8" s="98" t="s">
        <v>20</v>
      </c>
      <c r="D8" s="111">
        <v>44931</v>
      </c>
      <c r="E8" s="97">
        <v>20000</v>
      </c>
      <c r="G8" s="98" t="s">
        <v>113</v>
      </c>
      <c r="H8" s="111">
        <v>44946</v>
      </c>
      <c r="I8" s="97">
        <v>1200</v>
      </c>
      <c r="K8" s="98" t="s">
        <v>118</v>
      </c>
      <c r="L8" s="111">
        <v>44935</v>
      </c>
      <c r="M8" s="97">
        <v>6900</v>
      </c>
      <c r="O8" s="9" t="str">
        <f>IF(O7&gt;=0,"Saldo Positivo","Saldo Negativo")</f>
        <v>Saldo Positivo</v>
      </c>
    </row>
    <row r="9" spans="1:15" x14ac:dyDescent="0.3">
      <c r="A9" s="66" t="s">
        <v>43</v>
      </c>
      <c r="B9" s="11"/>
      <c r="C9" s="98" t="s">
        <v>120</v>
      </c>
      <c r="D9" s="111">
        <v>44941</v>
      </c>
      <c r="E9" s="97">
        <v>300</v>
      </c>
      <c r="G9" s="98" t="s">
        <v>122</v>
      </c>
      <c r="H9" s="111">
        <v>44948</v>
      </c>
      <c r="I9" s="97">
        <v>150</v>
      </c>
      <c r="K9" s="98" t="s">
        <v>119</v>
      </c>
      <c r="L9" s="111">
        <v>44936</v>
      </c>
      <c r="M9" s="97">
        <v>589</v>
      </c>
    </row>
    <row r="10" spans="1:15" x14ac:dyDescent="0.3">
      <c r="A10" s="60" t="s">
        <v>45</v>
      </c>
      <c r="B10" s="11"/>
      <c r="C10" s="98" t="s">
        <v>121</v>
      </c>
      <c r="D10" s="111">
        <v>44946</v>
      </c>
      <c r="E10" s="97">
        <v>250</v>
      </c>
      <c r="G10" s="98"/>
      <c r="H10" s="111"/>
      <c r="I10" s="97"/>
      <c r="K10" s="98" t="s">
        <v>114</v>
      </c>
      <c r="L10" s="111">
        <v>44937</v>
      </c>
      <c r="M10" s="97">
        <v>4588</v>
      </c>
    </row>
    <row r="11" spans="1:15" x14ac:dyDescent="0.3">
      <c r="A11" s="60" t="s">
        <v>44</v>
      </c>
      <c r="B11" s="11"/>
      <c r="C11" s="98"/>
      <c r="D11" s="111"/>
      <c r="E11" s="97"/>
      <c r="G11" s="98"/>
      <c r="H11" s="111"/>
      <c r="I11" s="97"/>
      <c r="K11" s="98" t="s">
        <v>115</v>
      </c>
      <c r="L11" s="111">
        <v>44938</v>
      </c>
      <c r="M11" s="97">
        <v>4893</v>
      </c>
    </row>
    <row r="12" spans="1:15" x14ac:dyDescent="0.3">
      <c r="A12" s="60" t="s">
        <v>46</v>
      </c>
      <c r="B12" s="11"/>
      <c r="C12" s="98"/>
      <c r="D12" s="111"/>
      <c r="E12" s="97"/>
      <c r="G12" s="98"/>
      <c r="H12" s="111"/>
      <c r="I12" s="97"/>
      <c r="K12" s="98" t="s">
        <v>116</v>
      </c>
      <c r="L12" s="111">
        <v>44939</v>
      </c>
      <c r="M12" s="97">
        <v>5600</v>
      </c>
      <c r="N12" s="2"/>
    </row>
    <row r="13" spans="1:15" x14ac:dyDescent="0.3">
      <c r="A13" s="60" t="s">
        <v>47</v>
      </c>
      <c r="B13" s="11"/>
      <c r="C13" s="98"/>
      <c r="D13" s="114"/>
      <c r="E13" s="97"/>
      <c r="G13" s="98"/>
      <c r="H13" s="111"/>
      <c r="I13" s="97"/>
      <c r="K13" s="98" t="s">
        <v>117</v>
      </c>
      <c r="L13" s="111">
        <v>44940</v>
      </c>
      <c r="M13" s="97">
        <v>1000</v>
      </c>
      <c r="N13" s="2"/>
    </row>
    <row r="14" spans="1:15" x14ac:dyDescent="0.3">
      <c r="A14" s="60" t="s">
        <v>48</v>
      </c>
      <c r="B14" s="11"/>
      <c r="C14" s="98"/>
      <c r="D14" s="114"/>
      <c r="E14" s="97"/>
      <c r="G14" s="98"/>
      <c r="H14" s="111"/>
      <c r="I14" s="97"/>
      <c r="K14" s="98"/>
      <c r="L14" s="111"/>
      <c r="M14" s="97"/>
      <c r="N14" s="2"/>
    </row>
    <row r="15" spans="1:15" x14ac:dyDescent="0.3">
      <c r="A15" s="60" t="s">
        <v>49</v>
      </c>
      <c r="B15" s="11"/>
      <c r="C15" s="98"/>
      <c r="D15" s="114"/>
      <c r="E15" s="97"/>
      <c r="G15" s="98"/>
      <c r="H15" s="111"/>
      <c r="I15" s="97"/>
      <c r="K15" s="98"/>
      <c r="L15" s="111"/>
      <c r="M15" s="97"/>
    </row>
    <row r="16" spans="1:15" x14ac:dyDescent="0.3">
      <c r="A16" s="60" t="s">
        <v>50</v>
      </c>
      <c r="B16" s="11"/>
      <c r="C16" s="98"/>
      <c r="D16" s="114"/>
      <c r="E16" s="97"/>
      <c r="G16" s="98"/>
      <c r="H16" s="111"/>
      <c r="I16" s="97"/>
      <c r="K16" s="98"/>
      <c r="L16" s="111"/>
      <c r="M16" s="97"/>
    </row>
    <row r="17" spans="1:13" x14ac:dyDescent="0.3">
      <c r="A17" s="60" t="s">
        <v>51</v>
      </c>
      <c r="B17" s="11"/>
      <c r="C17" s="98"/>
      <c r="D17" s="114"/>
      <c r="E17" s="97"/>
      <c r="G17" s="98"/>
      <c r="H17" s="111"/>
      <c r="I17" s="97"/>
      <c r="K17" s="98"/>
      <c r="L17" s="111"/>
      <c r="M17" s="97"/>
    </row>
    <row r="18" spans="1:13" x14ac:dyDescent="0.3">
      <c r="A18" s="60" t="s">
        <v>52</v>
      </c>
      <c r="B18" s="11"/>
      <c r="C18" s="98"/>
      <c r="D18" s="114"/>
      <c r="E18" s="97"/>
      <c r="G18" s="98"/>
      <c r="H18" s="111"/>
      <c r="I18" s="97"/>
      <c r="K18" s="98"/>
      <c r="L18" s="111"/>
      <c r="M18" s="97"/>
    </row>
    <row r="19" spans="1:13" x14ac:dyDescent="0.3">
      <c r="A19" s="60" t="s">
        <v>53</v>
      </c>
      <c r="B19" s="11"/>
      <c r="C19" s="98"/>
      <c r="D19" s="114"/>
      <c r="E19" s="97"/>
      <c r="G19" s="98"/>
      <c r="H19" s="111"/>
      <c r="I19" s="97"/>
      <c r="K19" s="98"/>
      <c r="L19" s="111"/>
      <c r="M19" s="97"/>
    </row>
    <row r="20" spans="1:13" x14ac:dyDescent="0.3">
      <c r="A20" s="60" t="s">
        <v>54</v>
      </c>
      <c r="B20" s="11"/>
      <c r="C20" s="98"/>
      <c r="D20" s="114"/>
      <c r="E20" s="97"/>
      <c r="G20" s="98"/>
      <c r="H20" s="111"/>
      <c r="I20" s="97"/>
      <c r="K20" s="98"/>
      <c r="L20" s="111"/>
      <c r="M20" s="97"/>
    </row>
    <row r="21" spans="1:13" x14ac:dyDescent="0.3">
      <c r="A21" s="61" t="s">
        <v>56</v>
      </c>
      <c r="C21" s="98"/>
      <c r="D21" s="114"/>
      <c r="E21" s="97"/>
      <c r="G21" s="98"/>
      <c r="H21" s="111"/>
      <c r="I21" s="97"/>
      <c r="K21" s="98"/>
      <c r="L21" s="111"/>
      <c r="M21" s="97"/>
    </row>
    <row r="22" spans="1:13" x14ac:dyDescent="0.3">
      <c r="A22" s="65" t="s">
        <v>55</v>
      </c>
      <c r="C22" s="98"/>
      <c r="D22" s="114"/>
      <c r="E22" s="97"/>
      <c r="G22" s="98"/>
      <c r="H22" s="111"/>
      <c r="I22" s="97"/>
      <c r="K22" s="98"/>
      <c r="L22" s="111"/>
      <c r="M22" s="97"/>
    </row>
    <row r="23" spans="1:13" x14ac:dyDescent="0.3">
      <c r="A23" s="65" t="s">
        <v>91</v>
      </c>
      <c r="C23" s="98"/>
      <c r="D23" s="114"/>
      <c r="E23" s="97"/>
      <c r="G23" s="98"/>
      <c r="H23" s="111"/>
      <c r="I23" s="97"/>
      <c r="K23" s="98"/>
      <c r="L23" s="111"/>
      <c r="M23" s="97"/>
    </row>
    <row r="24" spans="1:13" x14ac:dyDescent="0.3">
      <c r="C24" s="98"/>
      <c r="D24" s="114"/>
      <c r="E24" s="97"/>
      <c r="G24" s="98"/>
      <c r="H24" s="111"/>
      <c r="I24" s="97"/>
      <c r="K24" s="98"/>
      <c r="L24" s="111"/>
      <c r="M24" s="97"/>
    </row>
    <row r="25" spans="1:13" x14ac:dyDescent="0.3">
      <c r="C25" s="98"/>
      <c r="D25" s="114"/>
      <c r="E25" s="97"/>
      <c r="G25" s="98"/>
      <c r="H25" s="111"/>
      <c r="I25" s="97"/>
      <c r="K25" s="98"/>
      <c r="L25" s="111"/>
      <c r="M25" s="97"/>
    </row>
    <row r="26" spans="1:13" x14ac:dyDescent="0.3">
      <c r="C26" s="98"/>
      <c r="D26" s="114"/>
      <c r="E26" s="97"/>
      <c r="G26" s="98"/>
      <c r="H26" s="111"/>
      <c r="I26" s="97"/>
      <c r="K26" s="98"/>
      <c r="L26" s="111"/>
      <c r="M26" s="97"/>
    </row>
    <row r="27" spans="1:13" x14ac:dyDescent="0.3">
      <c r="C27" s="98"/>
      <c r="D27" s="114"/>
      <c r="E27" s="97"/>
      <c r="G27" s="98"/>
      <c r="H27" s="111"/>
      <c r="I27" s="97"/>
      <c r="K27" s="98"/>
      <c r="L27" s="111"/>
      <c r="M27" s="97"/>
    </row>
    <row r="28" spans="1:13" x14ac:dyDescent="0.3">
      <c r="C28" s="98"/>
      <c r="D28" s="114"/>
      <c r="E28" s="97"/>
      <c r="G28" s="98"/>
      <c r="H28" s="111"/>
      <c r="I28" s="97"/>
      <c r="K28" s="98"/>
      <c r="L28" s="111"/>
      <c r="M28" s="97"/>
    </row>
    <row r="29" spans="1:13" x14ac:dyDescent="0.3">
      <c r="C29" s="98"/>
      <c r="D29" s="114"/>
      <c r="E29" s="97"/>
      <c r="G29" s="98"/>
      <c r="H29" s="111"/>
      <c r="I29" s="97"/>
      <c r="K29" s="98"/>
      <c r="L29" s="111"/>
      <c r="M29" s="97"/>
    </row>
    <row r="30" spans="1:13" x14ac:dyDescent="0.3">
      <c r="C30" s="98"/>
      <c r="D30" s="114"/>
      <c r="E30" s="97"/>
      <c r="G30" s="98"/>
      <c r="H30" s="111"/>
      <c r="I30" s="97"/>
      <c r="K30" s="98"/>
      <c r="L30" s="111"/>
      <c r="M30" s="97"/>
    </row>
    <row r="31" spans="1:13" x14ac:dyDescent="0.3">
      <c r="C31" s="98"/>
      <c r="D31" s="114"/>
      <c r="E31" s="97"/>
      <c r="G31" s="98"/>
      <c r="H31" s="111"/>
      <c r="I31" s="97"/>
      <c r="K31" s="98"/>
      <c r="L31" s="111"/>
      <c r="M31" s="97"/>
    </row>
    <row r="32" spans="1:13" x14ac:dyDescent="0.3">
      <c r="C32" s="98"/>
      <c r="D32" s="114"/>
      <c r="E32" s="97"/>
      <c r="G32" s="98"/>
      <c r="H32" s="111"/>
      <c r="I32" s="97"/>
      <c r="K32" s="98"/>
      <c r="L32" s="111"/>
      <c r="M32" s="97"/>
    </row>
    <row r="33" spans="3:13" x14ac:dyDescent="0.3">
      <c r="C33" s="98"/>
      <c r="D33" s="114"/>
      <c r="E33" s="97"/>
      <c r="G33" s="98"/>
      <c r="H33" s="111"/>
      <c r="I33" s="97"/>
      <c r="K33" s="98"/>
      <c r="L33" s="111"/>
      <c r="M33" s="97"/>
    </row>
    <row r="34" spans="3:13" x14ac:dyDescent="0.3">
      <c r="C34" s="98"/>
      <c r="D34" s="114"/>
      <c r="E34" s="97"/>
      <c r="G34" s="98"/>
      <c r="H34" s="111"/>
      <c r="I34" s="97"/>
      <c r="K34" s="98"/>
      <c r="L34" s="111"/>
      <c r="M34" s="97"/>
    </row>
    <row r="35" spans="3:13" x14ac:dyDescent="0.3">
      <c r="C35" s="98"/>
      <c r="D35" s="114"/>
      <c r="E35" s="97"/>
      <c r="G35" s="98"/>
      <c r="H35" s="111"/>
      <c r="I35" s="97"/>
      <c r="K35" s="98"/>
      <c r="L35" s="111"/>
      <c r="M35" s="97"/>
    </row>
    <row r="36" spans="3:13" x14ac:dyDescent="0.3">
      <c r="C36" s="98"/>
      <c r="D36" s="114"/>
      <c r="E36" s="97"/>
      <c r="G36" s="98"/>
      <c r="H36" s="111"/>
      <c r="I36" s="97"/>
      <c r="K36" s="98"/>
      <c r="L36" s="111"/>
      <c r="M36" s="97"/>
    </row>
    <row r="37" spans="3:13" x14ac:dyDescent="0.3">
      <c r="C37" s="98"/>
      <c r="D37" s="114"/>
      <c r="E37" s="97"/>
      <c r="G37" s="98"/>
      <c r="H37" s="111"/>
      <c r="I37" s="97"/>
      <c r="K37" s="98"/>
      <c r="L37" s="111"/>
      <c r="M37" s="97"/>
    </row>
    <row r="38" spans="3:13" x14ac:dyDescent="0.3">
      <c r="C38" s="98"/>
      <c r="D38" s="114"/>
      <c r="E38" s="97"/>
      <c r="G38" s="98"/>
      <c r="H38" s="111"/>
      <c r="I38" s="97"/>
      <c r="K38" s="98"/>
      <c r="L38" s="111"/>
      <c r="M38" s="97"/>
    </row>
    <row r="39" spans="3:13" x14ac:dyDescent="0.3">
      <c r="C39" s="98"/>
      <c r="D39" s="114"/>
      <c r="E39" s="97"/>
      <c r="G39" s="98"/>
      <c r="H39" s="111"/>
      <c r="I39" s="97"/>
      <c r="K39" s="98"/>
      <c r="L39" s="111"/>
      <c r="M39" s="97"/>
    </row>
    <row r="40" spans="3:13" x14ac:dyDescent="0.3">
      <c r="C40" s="98"/>
      <c r="D40" s="114"/>
      <c r="E40" s="97"/>
      <c r="G40" s="98"/>
      <c r="H40" s="111"/>
      <c r="I40" s="97"/>
      <c r="K40" s="98"/>
      <c r="L40" s="111"/>
      <c r="M40" s="97"/>
    </row>
    <row r="41" spans="3:13" x14ac:dyDescent="0.3">
      <c r="C41" s="98"/>
      <c r="D41" s="114"/>
      <c r="E41" s="97"/>
      <c r="G41" s="98"/>
      <c r="H41" s="111"/>
      <c r="I41" s="97"/>
      <c r="K41" s="98"/>
      <c r="L41" s="111"/>
      <c r="M41" s="97"/>
    </row>
    <row r="42" spans="3:13" x14ac:dyDescent="0.3">
      <c r="C42" s="98"/>
      <c r="D42" s="114"/>
      <c r="E42" s="97"/>
      <c r="G42" s="98"/>
      <c r="H42" s="111"/>
      <c r="I42" s="97"/>
      <c r="K42" s="98"/>
      <c r="L42" s="111"/>
      <c r="M42" s="97"/>
    </row>
    <row r="43" spans="3:13" x14ac:dyDescent="0.3">
      <c r="C43" s="98"/>
      <c r="D43" s="114"/>
      <c r="E43" s="97"/>
      <c r="G43" s="98"/>
      <c r="H43" s="111"/>
      <c r="I43" s="97"/>
      <c r="K43" s="98"/>
      <c r="L43" s="111"/>
      <c r="M43" s="97"/>
    </row>
    <row r="44" spans="3:13" x14ac:dyDescent="0.3">
      <c r="C44" s="98"/>
      <c r="D44" s="114"/>
      <c r="E44" s="97"/>
      <c r="G44" s="98"/>
      <c r="H44" s="111"/>
      <c r="I44" s="97"/>
      <c r="K44" s="98"/>
      <c r="L44" s="111"/>
      <c r="M44" s="97"/>
    </row>
    <row r="45" spans="3:13" x14ac:dyDescent="0.3">
      <c r="C45" s="98"/>
      <c r="D45" s="114"/>
      <c r="E45" s="97"/>
      <c r="G45" s="98"/>
      <c r="H45" s="111"/>
      <c r="I45" s="97"/>
      <c r="K45" s="98"/>
      <c r="L45" s="111"/>
      <c r="M45" s="97"/>
    </row>
    <row r="46" spans="3:13" x14ac:dyDescent="0.3">
      <c r="C46" s="98"/>
      <c r="D46" s="114"/>
      <c r="E46" s="97"/>
      <c r="G46" s="98"/>
      <c r="H46" s="111"/>
      <c r="I46" s="97"/>
      <c r="K46" s="98"/>
      <c r="L46" s="111"/>
      <c r="M46" s="97"/>
    </row>
    <row r="47" spans="3:13" x14ac:dyDescent="0.3">
      <c r="C47" s="98"/>
      <c r="D47" s="114"/>
      <c r="E47" s="97"/>
      <c r="G47" s="98"/>
      <c r="H47" s="111"/>
      <c r="I47" s="97"/>
      <c r="K47" s="98"/>
      <c r="L47" s="111"/>
      <c r="M47" s="97"/>
    </row>
    <row r="48" spans="3:13" x14ac:dyDescent="0.3">
      <c r="C48" s="98"/>
      <c r="D48" s="114"/>
      <c r="E48" s="97"/>
      <c r="G48" s="98"/>
      <c r="H48" s="111"/>
      <c r="I48" s="97"/>
      <c r="K48" s="98"/>
      <c r="L48" s="111"/>
      <c r="M48" s="97"/>
    </row>
    <row r="49" spans="3:13" x14ac:dyDescent="0.3">
      <c r="C49" s="98"/>
      <c r="D49" s="114"/>
      <c r="E49" s="97"/>
      <c r="G49" s="98"/>
      <c r="H49" s="111"/>
      <c r="I49" s="97"/>
      <c r="K49" s="98"/>
      <c r="L49" s="111"/>
      <c r="M49" s="97"/>
    </row>
    <row r="50" spans="3:13" x14ac:dyDescent="0.3">
      <c r="C50" s="98"/>
      <c r="D50" s="114"/>
      <c r="E50" s="97"/>
      <c r="G50" s="98"/>
      <c r="H50" s="111"/>
      <c r="I50" s="97"/>
      <c r="K50" s="98"/>
      <c r="L50" s="111"/>
      <c r="M50" s="97"/>
    </row>
    <row r="51" spans="3:13" x14ac:dyDescent="0.3">
      <c r="C51" s="98"/>
      <c r="D51" s="114"/>
      <c r="E51" s="97"/>
      <c r="G51" s="98"/>
      <c r="H51" s="111"/>
      <c r="I51" s="97"/>
      <c r="K51" s="98"/>
      <c r="L51" s="111"/>
      <c r="M51" s="97"/>
    </row>
    <row r="52" spans="3:13" x14ac:dyDescent="0.3">
      <c r="C52" s="98"/>
      <c r="D52" s="114"/>
      <c r="E52" s="97"/>
      <c r="G52" s="98"/>
      <c r="H52" s="111"/>
      <c r="I52" s="97"/>
      <c r="K52" s="98"/>
      <c r="L52" s="111"/>
      <c r="M52" s="97"/>
    </row>
    <row r="53" spans="3:13" x14ac:dyDescent="0.3">
      <c r="C53" s="98"/>
      <c r="D53" s="114"/>
      <c r="E53" s="97"/>
      <c r="G53" s="98"/>
      <c r="H53" s="111"/>
      <c r="I53" s="97"/>
      <c r="K53" s="98"/>
      <c r="L53" s="111"/>
      <c r="M53" s="97"/>
    </row>
    <row r="54" spans="3:13" x14ac:dyDescent="0.3">
      <c r="C54" s="98"/>
      <c r="D54" s="114"/>
      <c r="E54" s="97"/>
      <c r="G54" s="98"/>
      <c r="H54" s="111"/>
      <c r="I54" s="97"/>
      <c r="K54" s="98"/>
      <c r="L54" s="111"/>
      <c r="M54" s="97"/>
    </row>
    <row r="55" spans="3:13" x14ac:dyDescent="0.3">
      <c r="C55" s="98"/>
      <c r="D55" s="114"/>
      <c r="E55" s="97"/>
      <c r="G55" s="98"/>
      <c r="H55" s="111"/>
      <c r="I55" s="97"/>
      <c r="K55" s="98"/>
      <c r="L55" s="111"/>
      <c r="M55" s="97"/>
    </row>
    <row r="56" spans="3:13" x14ac:dyDescent="0.3">
      <c r="C56" s="98"/>
      <c r="D56" s="114"/>
      <c r="E56" s="97"/>
      <c r="G56" s="98"/>
      <c r="H56" s="111"/>
      <c r="I56" s="97"/>
      <c r="K56" s="98"/>
      <c r="L56" s="111"/>
      <c r="M56" s="97"/>
    </row>
    <row r="57" spans="3:13" x14ac:dyDescent="0.3">
      <c r="C57" s="98"/>
      <c r="D57" s="114"/>
      <c r="E57" s="97"/>
      <c r="G57" s="98"/>
      <c r="H57" s="111"/>
      <c r="I57" s="97"/>
      <c r="K57" s="98"/>
      <c r="L57" s="111"/>
      <c r="M57" s="97"/>
    </row>
    <row r="58" spans="3:13" x14ac:dyDescent="0.3">
      <c r="C58" s="98"/>
      <c r="D58" s="114"/>
      <c r="E58" s="97"/>
      <c r="G58" s="98"/>
      <c r="H58" s="111"/>
      <c r="I58" s="97"/>
      <c r="K58" s="98"/>
      <c r="L58" s="111"/>
      <c r="M58" s="97"/>
    </row>
    <row r="59" spans="3:13" x14ac:dyDescent="0.3">
      <c r="C59" s="98"/>
      <c r="D59" s="114"/>
      <c r="E59" s="97"/>
      <c r="G59" s="98"/>
      <c r="H59" s="111"/>
      <c r="I59" s="97"/>
      <c r="K59" s="98"/>
      <c r="L59" s="111"/>
      <c r="M59" s="97"/>
    </row>
    <row r="60" spans="3:13" x14ac:dyDescent="0.3">
      <c r="C60" s="98"/>
      <c r="D60" s="114"/>
      <c r="E60" s="97"/>
      <c r="G60" s="98"/>
      <c r="H60" s="111"/>
      <c r="I60" s="97"/>
      <c r="K60" s="98"/>
      <c r="L60" s="111"/>
      <c r="M60" s="97"/>
    </row>
    <row r="61" spans="3:13" x14ac:dyDescent="0.3">
      <c r="C61" s="98"/>
      <c r="D61" s="114"/>
      <c r="E61" s="97"/>
      <c r="G61" s="98"/>
      <c r="H61" s="111"/>
      <c r="I61" s="97"/>
      <c r="K61" s="98"/>
      <c r="L61" s="111"/>
      <c r="M61" s="97"/>
    </row>
    <row r="62" spans="3:13" x14ac:dyDescent="0.3">
      <c r="C62" s="98"/>
      <c r="D62" s="114"/>
      <c r="E62" s="97"/>
      <c r="G62" s="98"/>
      <c r="H62" s="111"/>
      <c r="I62" s="97"/>
      <c r="K62" s="98"/>
      <c r="L62" s="111"/>
      <c r="M62" s="97"/>
    </row>
    <row r="63" spans="3:13" x14ac:dyDescent="0.3">
      <c r="C63" s="98"/>
      <c r="D63" s="114"/>
      <c r="E63" s="97"/>
      <c r="G63" s="98"/>
      <c r="H63" s="111"/>
      <c r="I63" s="97"/>
      <c r="K63" s="98"/>
      <c r="L63" s="111"/>
      <c r="M63" s="97"/>
    </row>
    <row r="64" spans="3:13" x14ac:dyDescent="0.3">
      <c r="C64" s="98"/>
      <c r="D64" s="114"/>
      <c r="E64" s="97"/>
      <c r="G64" s="98"/>
      <c r="H64" s="111"/>
      <c r="I64" s="97"/>
      <c r="K64" s="98"/>
      <c r="L64" s="111"/>
      <c r="M64" s="97"/>
    </row>
    <row r="65" spans="3:13" x14ac:dyDescent="0.3">
      <c r="C65" s="98"/>
      <c r="D65" s="114"/>
      <c r="E65" s="97"/>
      <c r="G65" s="98"/>
      <c r="H65" s="111"/>
      <c r="I65" s="97"/>
      <c r="K65" s="98"/>
      <c r="L65" s="111"/>
      <c r="M65" s="97"/>
    </row>
    <row r="66" spans="3:13" x14ac:dyDescent="0.3">
      <c r="C66" s="98"/>
      <c r="D66" s="114"/>
      <c r="E66" s="97"/>
      <c r="G66" s="98"/>
      <c r="H66" s="111"/>
      <c r="I66" s="97"/>
      <c r="K66" s="98"/>
      <c r="L66" s="111"/>
      <c r="M66" s="97"/>
    </row>
    <row r="67" spans="3:13" x14ac:dyDescent="0.3">
      <c r="C67" s="98"/>
      <c r="D67" s="114"/>
      <c r="E67" s="97"/>
      <c r="G67" s="98"/>
      <c r="H67" s="111"/>
      <c r="I67" s="97"/>
      <c r="K67" s="98"/>
      <c r="L67" s="111"/>
      <c r="M67" s="97"/>
    </row>
    <row r="68" spans="3:13" x14ac:dyDescent="0.3">
      <c r="C68" s="98"/>
      <c r="D68" s="114"/>
      <c r="E68" s="97"/>
      <c r="G68" s="98"/>
      <c r="H68" s="111"/>
      <c r="I68" s="97"/>
      <c r="K68" s="98"/>
      <c r="L68" s="111"/>
      <c r="M68" s="97"/>
    </row>
    <row r="69" spans="3:13" x14ac:dyDescent="0.3">
      <c r="C69" s="98"/>
      <c r="D69" s="114"/>
      <c r="E69" s="97"/>
      <c r="G69" s="98"/>
      <c r="H69" s="111"/>
      <c r="I69" s="97"/>
      <c r="K69" s="98"/>
      <c r="L69" s="111"/>
      <c r="M69" s="97"/>
    </row>
    <row r="70" spans="3:13" x14ac:dyDescent="0.3">
      <c r="C70" s="98"/>
      <c r="D70" s="114"/>
      <c r="E70" s="97"/>
      <c r="G70" s="98"/>
      <c r="H70" s="111"/>
      <c r="I70" s="97"/>
      <c r="K70" s="98"/>
      <c r="L70" s="111"/>
      <c r="M70" s="97"/>
    </row>
    <row r="71" spans="3:13" x14ac:dyDescent="0.3">
      <c r="C71" s="98"/>
      <c r="D71" s="114"/>
      <c r="E71" s="97"/>
      <c r="G71" s="98"/>
      <c r="H71" s="111"/>
      <c r="I71" s="97"/>
      <c r="K71" s="98"/>
      <c r="L71" s="111"/>
      <c r="M71" s="97"/>
    </row>
    <row r="72" spans="3:13" x14ac:dyDescent="0.3">
      <c r="C72" s="98"/>
      <c r="D72" s="114"/>
      <c r="E72" s="97"/>
      <c r="G72" s="98"/>
      <c r="H72" s="111"/>
      <c r="I72" s="97"/>
      <c r="K72" s="98"/>
      <c r="L72" s="111"/>
      <c r="M72" s="97"/>
    </row>
    <row r="73" spans="3:13" x14ac:dyDescent="0.3">
      <c r="C73" s="98"/>
      <c r="D73" s="114"/>
      <c r="E73" s="97"/>
      <c r="G73" s="98"/>
      <c r="H73" s="111"/>
      <c r="I73" s="97"/>
      <c r="K73" s="98"/>
      <c r="L73" s="111"/>
      <c r="M73" s="97"/>
    </row>
    <row r="74" spans="3:13" x14ac:dyDescent="0.3">
      <c r="C74" s="98"/>
      <c r="D74" s="114"/>
      <c r="E74" s="97"/>
      <c r="G74" s="98"/>
      <c r="H74" s="111"/>
      <c r="I74" s="97"/>
      <c r="K74" s="98"/>
      <c r="L74" s="111"/>
      <c r="M74" s="97"/>
    </row>
    <row r="75" spans="3:13" x14ac:dyDescent="0.3">
      <c r="C75" s="98"/>
      <c r="D75" s="114"/>
      <c r="E75" s="97"/>
      <c r="G75" s="98"/>
      <c r="H75" s="111"/>
      <c r="I75" s="97"/>
      <c r="K75" s="98"/>
      <c r="L75" s="111"/>
      <c r="M75" s="97"/>
    </row>
    <row r="76" spans="3:13" x14ac:dyDescent="0.3">
      <c r="C76" s="98"/>
      <c r="D76" s="114"/>
      <c r="E76" s="97"/>
      <c r="G76" s="98"/>
      <c r="H76" s="111"/>
      <c r="I76" s="97"/>
      <c r="K76" s="98"/>
      <c r="L76" s="111"/>
      <c r="M76" s="97"/>
    </row>
    <row r="77" spans="3:13" x14ac:dyDescent="0.3">
      <c r="C77" s="98"/>
      <c r="D77" s="114"/>
      <c r="E77" s="97"/>
      <c r="G77" s="98"/>
      <c r="H77" s="111"/>
      <c r="I77" s="97"/>
      <c r="K77" s="98"/>
      <c r="L77" s="111"/>
      <c r="M77" s="97"/>
    </row>
    <row r="78" spans="3:13" x14ac:dyDescent="0.3">
      <c r="C78" s="98"/>
      <c r="D78" s="114"/>
      <c r="E78" s="97"/>
      <c r="G78" s="98"/>
      <c r="H78" s="111"/>
      <c r="I78" s="97"/>
      <c r="K78" s="98"/>
      <c r="L78" s="111"/>
      <c r="M78" s="97"/>
    </row>
    <row r="79" spans="3:13" x14ac:dyDescent="0.3">
      <c r="C79" s="98"/>
      <c r="D79" s="114"/>
      <c r="E79" s="97"/>
      <c r="G79" s="98"/>
      <c r="H79" s="111"/>
      <c r="I79" s="97"/>
      <c r="K79" s="98"/>
      <c r="L79" s="111"/>
      <c r="M79" s="97"/>
    </row>
    <row r="80" spans="3:13" x14ac:dyDescent="0.3">
      <c r="C80" s="98"/>
      <c r="D80" s="114"/>
      <c r="E80" s="97"/>
      <c r="G80" s="98"/>
      <c r="H80" s="111"/>
      <c r="I80" s="97"/>
      <c r="K80" s="98"/>
      <c r="L80" s="111"/>
      <c r="M80" s="97"/>
    </row>
    <row r="81" spans="3:13" x14ac:dyDescent="0.3">
      <c r="C81" s="98"/>
      <c r="D81" s="114"/>
      <c r="E81" s="97"/>
      <c r="G81" s="98"/>
      <c r="H81" s="111"/>
      <c r="I81" s="97"/>
      <c r="K81" s="98"/>
      <c r="L81" s="111"/>
      <c r="M81" s="97"/>
    </row>
    <row r="82" spans="3:13" x14ac:dyDescent="0.3">
      <c r="C82" s="98"/>
      <c r="D82" s="114"/>
      <c r="E82" s="97"/>
      <c r="G82" s="98"/>
      <c r="H82" s="111"/>
      <c r="I82" s="97"/>
      <c r="K82" s="98"/>
      <c r="L82" s="111"/>
      <c r="M82" s="97"/>
    </row>
    <row r="83" spans="3:13" x14ac:dyDescent="0.3">
      <c r="C83" s="98"/>
      <c r="D83" s="114"/>
      <c r="E83" s="97"/>
      <c r="G83" s="98"/>
      <c r="H83" s="111"/>
      <c r="I83" s="97"/>
      <c r="K83" s="98"/>
      <c r="L83" s="111"/>
      <c r="M83" s="97"/>
    </row>
    <row r="84" spans="3:13" x14ac:dyDescent="0.3">
      <c r="C84" s="98"/>
      <c r="D84" s="114"/>
      <c r="E84" s="97"/>
      <c r="G84" s="98"/>
      <c r="H84" s="111"/>
      <c r="I84" s="97"/>
      <c r="K84" s="98"/>
      <c r="L84" s="111"/>
      <c r="M84" s="97"/>
    </row>
    <row r="85" spans="3:13" x14ac:dyDescent="0.3">
      <c r="C85" s="98"/>
      <c r="D85" s="114"/>
      <c r="E85" s="97"/>
      <c r="G85" s="98"/>
      <c r="H85" s="111"/>
      <c r="I85" s="97"/>
      <c r="K85" s="98"/>
      <c r="L85" s="111"/>
      <c r="M85" s="97"/>
    </row>
    <row r="86" spans="3:13" x14ac:dyDescent="0.3">
      <c r="C86" s="98"/>
      <c r="D86" s="114"/>
      <c r="E86" s="97"/>
      <c r="G86" s="98"/>
      <c r="H86" s="111"/>
      <c r="I86" s="97"/>
      <c r="K86" s="98"/>
      <c r="L86" s="111"/>
      <c r="M86" s="97"/>
    </row>
    <row r="87" spans="3:13" x14ac:dyDescent="0.3">
      <c r="C87" s="98"/>
      <c r="D87" s="114"/>
      <c r="E87" s="97"/>
      <c r="G87" s="98"/>
      <c r="H87" s="111"/>
      <c r="I87" s="97"/>
      <c r="K87" s="98"/>
      <c r="L87" s="111"/>
      <c r="M87" s="97"/>
    </row>
    <row r="88" spans="3:13" x14ac:dyDescent="0.3">
      <c r="C88" s="98"/>
      <c r="D88" s="114"/>
      <c r="E88" s="97"/>
      <c r="G88" s="98"/>
      <c r="H88" s="111"/>
      <c r="I88" s="97"/>
      <c r="K88" s="98"/>
      <c r="L88" s="111"/>
      <c r="M88" s="97"/>
    </row>
    <row r="89" spans="3:13" x14ac:dyDescent="0.3">
      <c r="C89" s="98"/>
      <c r="D89" s="114"/>
      <c r="E89" s="97"/>
      <c r="G89" s="98"/>
      <c r="H89" s="111"/>
      <c r="I89" s="97"/>
      <c r="K89" s="98"/>
      <c r="L89" s="111"/>
      <c r="M89" s="97"/>
    </row>
    <row r="90" spans="3:13" x14ac:dyDescent="0.3">
      <c r="C90" s="98"/>
      <c r="D90" s="114"/>
      <c r="E90" s="97"/>
      <c r="G90" s="98"/>
      <c r="H90" s="111"/>
      <c r="I90" s="97"/>
      <c r="K90" s="98"/>
      <c r="L90" s="111"/>
      <c r="M90" s="97"/>
    </row>
    <row r="91" spans="3:13" x14ac:dyDescent="0.3">
      <c r="C91" s="98"/>
      <c r="D91" s="114"/>
      <c r="E91" s="97"/>
      <c r="G91" s="98"/>
      <c r="H91" s="111"/>
      <c r="I91" s="97"/>
      <c r="K91" s="98"/>
      <c r="L91" s="111"/>
      <c r="M91" s="97"/>
    </row>
    <row r="92" spans="3:13" x14ac:dyDescent="0.3">
      <c r="C92" s="98"/>
      <c r="D92" s="114"/>
      <c r="E92" s="97"/>
      <c r="G92" s="98"/>
      <c r="H92" s="111"/>
      <c r="I92" s="97"/>
      <c r="K92" s="98"/>
      <c r="L92" s="111"/>
      <c r="M92" s="97"/>
    </row>
    <row r="93" spans="3:13" x14ac:dyDescent="0.3">
      <c r="C93" s="98"/>
      <c r="D93" s="114"/>
      <c r="E93" s="97"/>
      <c r="G93" s="98"/>
      <c r="H93" s="111"/>
      <c r="I93" s="97"/>
      <c r="K93" s="98"/>
      <c r="L93" s="111"/>
      <c r="M93" s="97"/>
    </row>
    <row r="94" spans="3:13" x14ac:dyDescent="0.3">
      <c r="C94" s="98"/>
      <c r="D94" s="114"/>
      <c r="E94" s="97"/>
      <c r="G94" s="98"/>
      <c r="H94" s="111"/>
      <c r="I94" s="97"/>
      <c r="K94" s="98"/>
      <c r="L94" s="111"/>
      <c r="M94" s="97"/>
    </row>
    <row r="95" spans="3:13" x14ac:dyDescent="0.3">
      <c r="C95" s="98"/>
      <c r="D95" s="114"/>
      <c r="E95" s="97"/>
      <c r="G95" s="98"/>
      <c r="H95" s="111"/>
      <c r="I95" s="97"/>
      <c r="K95" s="98"/>
      <c r="L95" s="111"/>
      <c r="M95" s="97"/>
    </row>
    <row r="96" spans="3:13" x14ac:dyDescent="0.3">
      <c r="C96" s="98"/>
      <c r="D96" s="114"/>
      <c r="E96" s="97"/>
      <c r="G96" s="98"/>
      <c r="H96" s="111"/>
      <c r="I96" s="97"/>
      <c r="K96" s="98"/>
      <c r="L96" s="111"/>
      <c r="M96" s="97"/>
    </row>
    <row r="97" spans="3:13" x14ac:dyDescent="0.3">
      <c r="C97" s="98"/>
      <c r="D97" s="114"/>
      <c r="E97" s="97"/>
      <c r="G97" s="98"/>
      <c r="H97" s="111"/>
      <c r="I97" s="97"/>
      <c r="K97" s="98"/>
      <c r="L97" s="111"/>
      <c r="M97" s="97"/>
    </row>
    <row r="98" spans="3:13" x14ac:dyDescent="0.3">
      <c r="C98" s="98"/>
      <c r="D98" s="114"/>
      <c r="E98" s="97"/>
      <c r="G98" s="98"/>
      <c r="H98" s="111"/>
      <c r="I98" s="97"/>
      <c r="K98" s="98"/>
      <c r="L98" s="111"/>
      <c r="M98" s="97"/>
    </row>
    <row r="99" spans="3:13" x14ac:dyDescent="0.3">
      <c r="C99" s="98"/>
      <c r="D99" s="114"/>
      <c r="E99" s="97"/>
      <c r="G99" s="98"/>
      <c r="H99" s="111"/>
      <c r="I99" s="97"/>
      <c r="K99" s="98"/>
      <c r="L99" s="111"/>
      <c r="M99" s="97"/>
    </row>
    <row r="100" spans="3:13" x14ac:dyDescent="0.3">
      <c r="C100" s="98"/>
      <c r="D100" s="114"/>
      <c r="E100" s="97"/>
      <c r="G100" s="98"/>
      <c r="H100" s="111"/>
      <c r="I100" s="97"/>
      <c r="K100" s="98"/>
      <c r="L100" s="111"/>
      <c r="M100" s="97"/>
    </row>
    <row r="101" spans="3:13" x14ac:dyDescent="0.3">
      <c r="C101" s="98"/>
      <c r="D101" s="114"/>
      <c r="E101" s="97"/>
      <c r="G101" s="98"/>
      <c r="H101" s="111"/>
      <c r="I101" s="97"/>
      <c r="K101" s="98"/>
      <c r="L101" s="111"/>
      <c r="M101" s="97"/>
    </row>
    <row r="102" spans="3:13" x14ac:dyDescent="0.3">
      <c r="C102" s="98"/>
      <c r="D102" s="114"/>
      <c r="E102" s="97"/>
      <c r="G102" s="98"/>
      <c r="H102" s="111"/>
      <c r="I102" s="97"/>
      <c r="K102" s="98"/>
      <c r="L102" s="111"/>
      <c r="M102" s="97"/>
    </row>
    <row r="103" spans="3:13" x14ac:dyDescent="0.3">
      <c r="C103" s="98"/>
      <c r="D103" s="114"/>
      <c r="E103" s="97"/>
      <c r="G103" s="98"/>
      <c r="H103" s="111"/>
      <c r="I103" s="97"/>
      <c r="K103" s="98"/>
      <c r="L103" s="111"/>
      <c r="M103" s="97"/>
    </row>
    <row r="104" spans="3:13" x14ac:dyDescent="0.3">
      <c r="C104" s="98"/>
      <c r="D104" s="114"/>
      <c r="E104" s="97"/>
      <c r="G104" s="98"/>
      <c r="H104" s="111"/>
      <c r="I104" s="97"/>
      <c r="K104" s="98"/>
      <c r="L104" s="111"/>
      <c r="M104" s="97"/>
    </row>
    <row r="105" spans="3:13" x14ac:dyDescent="0.3">
      <c r="C105" s="98"/>
      <c r="D105" s="114"/>
      <c r="E105" s="97"/>
      <c r="G105" s="98"/>
      <c r="H105" s="111"/>
      <c r="I105" s="97"/>
      <c r="K105" s="98"/>
      <c r="L105" s="111"/>
      <c r="M105" s="97"/>
    </row>
    <row r="106" spans="3:13" x14ac:dyDescent="0.3">
      <c r="C106" s="98"/>
      <c r="D106" s="114"/>
      <c r="E106" s="97"/>
      <c r="G106" s="98"/>
      <c r="H106" s="111"/>
      <c r="I106" s="97"/>
      <c r="K106" s="98"/>
      <c r="L106" s="111"/>
      <c r="M106" s="97"/>
    </row>
    <row r="107" spans="3:13" x14ac:dyDescent="0.3">
      <c r="C107" s="98"/>
      <c r="D107" s="114"/>
      <c r="E107" s="97"/>
      <c r="G107" s="98"/>
      <c r="H107" s="111"/>
      <c r="I107" s="97"/>
      <c r="K107" s="98"/>
      <c r="L107" s="111"/>
      <c r="M107" s="97"/>
    </row>
    <row r="108" spans="3:13" x14ac:dyDescent="0.3">
      <c r="C108" s="98"/>
      <c r="D108" s="114"/>
      <c r="E108" s="97"/>
      <c r="G108" s="98"/>
      <c r="H108" s="111"/>
      <c r="I108" s="97"/>
      <c r="K108" s="98"/>
      <c r="L108" s="111"/>
      <c r="M108" s="97"/>
    </row>
    <row r="109" spans="3:13" x14ac:dyDescent="0.3">
      <c r="C109" s="98"/>
      <c r="D109" s="114"/>
      <c r="E109" s="97"/>
      <c r="G109" s="98"/>
      <c r="H109" s="111"/>
      <c r="I109" s="97"/>
      <c r="K109" s="98"/>
      <c r="L109" s="111"/>
      <c r="M109" s="97"/>
    </row>
    <row r="110" spans="3:13" x14ac:dyDescent="0.3">
      <c r="C110" s="98"/>
      <c r="D110" s="114"/>
      <c r="E110" s="97"/>
      <c r="G110" s="98"/>
      <c r="H110" s="111"/>
      <c r="I110" s="97"/>
      <c r="K110" s="98"/>
      <c r="L110" s="111"/>
      <c r="M110" s="97"/>
    </row>
    <row r="111" spans="3:13" x14ac:dyDescent="0.3">
      <c r="C111" s="98"/>
      <c r="D111" s="114"/>
      <c r="E111" s="97"/>
      <c r="G111" s="98"/>
      <c r="H111" s="111"/>
      <c r="I111" s="97"/>
      <c r="K111" s="98"/>
      <c r="L111" s="111"/>
      <c r="M111" s="97"/>
    </row>
    <row r="112" spans="3:13" x14ac:dyDescent="0.3">
      <c r="C112" s="98"/>
      <c r="D112" s="114"/>
      <c r="E112" s="97"/>
      <c r="G112" s="98"/>
      <c r="H112" s="111"/>
      <c r="I112" s="97"/>
      <c r="K112" s="98"/>
      <c r="L112" s="111"/>
      <c r="M112" s="97"/>
    </row>
    <row r="113" spans="3:13" x14ac:dyDescent="0.3">
      <c r="C113" s="98"/>
      <c r="D113" s="114"/>
      <c r="E113" s="97"/>
      <c r="G113" s="98"/>
      <c r="H113" s="111"/>
      <c r="I113" s="97"/>
      <c r="K113" s="98"/>
      <c r="L113" s="111"/>
      <c r="M113" s="97"/>
    </row>
    <row r="114" spans="3:13" x14ac:dyDescent="0.3">
      <c r="C114" s="98"/>
      <c r="D114" s="114"/>
      <c r="E114" s="97"/>
      <c r="G114" s="98"/>
      <c r="H114" s="111"/>
      <c r="I114" s="97"/>
      <c r="K114" s="98"/>
      <c r="L114" s="111"/>
      <c r="M114" s="97"/>
    </row>
    <row r="115" spans="3:13" x14ac:dyDescent="0.3">
      <c r="C115" s="98"/>
      <c r="D115" s="114"/>
      <c r="E115" s="97"/>
      <c r="G115" s="98"/>
      <c r="H115" s="111"/>
      <c r="I115" s="97"/>
      <c r="K115" s="98"/>
      <c r="L115" s="111"/>
      <c r="M115" s="97"/>
    </row>
    <row r="116" spans="3:13" x14ac:dyDescent="0.3">
      <c r="C116" s="98"/>
      <c r="D116" s="114"/>
      <c r="E116" s="97"/>
      <c r="G116" s="98"/>
      <c r="H116" s="111"/>
      <c r="I116" s="97"/>
      <c r="K116" s="98"/>
      <c r="L116" s="111"/>
      <c r="M116" s="97"/>
    </row>
    <row r="117" spans="3:13" x14ac:dyDescent="0.3">
      <c r="C117" s="98"/>
      <c r="D117" s="114"/>
      <c r="E117" s="97"/>
      <c r="G117" s="98"/>
      <c r="H117" s="111"/>
      <c r="I117" s="97"/>
      <c r="K117" s="98"/>
      <c r="L117" s="111"/>
      <c r="M117" s="97"/>
    </row>
    <row r="118" spans="3:13" x14ac:dyDescent="0.3">
      <c r="C118" s="98"/>
      <c r="D118" s="114"/>
      <c r="E118" s="97"/>
      <c r="G118" s="98"/>
      <c r="H118" s="111"/>
      <c r="I118" s="97"/>
      <c r="K118" s="98"/>
      <c r="L118" s="111"/>
      <c r="M118" s="97"/>
    </row>
    <row r="119" spans="3:13" x14ac:dyDescent="0.3">
      <c r="C119" s="98"/>
      <c r="D119" s="114"/>
      <c r="E119" s="97"/>
      <c r="G119" s="98"/>
      <c r="H119" s="111"/>
      <c r="I119" s="97"/>
      <c r="K119" s="98"/>
      <c r="L119" s="111"/>
      <c r="M119" s="97"/>
    </row>
    <row r="120" spans="3:13" x14ac:dyDescent="0.3">
      <c r="C120" s="98"/>
      <c r="D120" s="114"/>
      <c r="E120" s="97"/>
      <c r="G120" s="98"/>
      <c r="H120" s="111"/>
      <c r="I120" s="97"/>
      <c r="K120" s="98"/>
      <c r="L120" s="111"/>
      <c r="M120" s="97"/>
    </row>
    <row r="121" spans="3:13" x14ac:dyDescent="0.3">
      <c r="C121" s="98"/>
      <c r="D121" s="114"/>
      <c r="E121" s="97"/>
      <c r="G121" s="98"/>
      <c r="H121" s="111"/>
      <c r="I121" s="97"/>
      <c r="K121" s="98"/>
      <c r="L121" s="111"/>
      <c r="M121" s="97"/>
    </row>
    <row r="122" spans="3:13" x14ac:dyDescent="0.3">
      <c r="C122" s="98"/>
      <c r="D122" s="114"/>
      <c r="E122" s="97"/>
      <c r="G122" s="98"/>
      <c r="H122" s="111"/>
      <c r="I122" s="97"/>
      <c r="K122" s="98"/>
      <c r="L122" s="111"/>
      <c r="M122" s="97"/>
    </row>
    <row r="123" spans="3:13" x14ac:dyDescent="0.3">
      <c r="C123" s="98"/>
      <c r="D123" s="114"/>
      <c r="E123" s="97"/>
      <c r="G123" s="98"/>
      <c r="H123" s="111"/>
      <c r="I123" s="97"/>
      <c r="K123" s="98"/>
      <c r="L123" s="111"/>
      <c r="M123" s="97"/>
    </row>
    <row r="124" spans="3:13" x14ac:dyDescent="0.3">
      <c r="C124" s="98"/>
      <c r="D124" s="114"/>
      <c r="E124" s="97"/>
      <c r="G124" s="98"/>
      <c r="H124" s="111"/>
      <c r="I124" s="97"/>
      <c r="K124" s="98"/>
      <c r="L124" s="111"/>
      <c r="M124" s="97"/>
    </row>
    <row r="125" spans="3:13" x14ac:dyDescent="0.3">
      <c r="C125" s="98"/>
      <c r="D125" s="114"/>
      <c r="E125" s="97"/>
      <c r="G125" s="98"/>
      <c r="H125" s="111"/>
      <c r="I125" s="97"/>
      <c r="K125" s="98"/>
      <c r="L125" s="111"/>
      <c r="M125" s="97"/>
    </row>
    <row r="126" spans="3:13" x14ac:dyDescent="0.3">
      <c r="C126" s="98"/>
      <c r="D126" s="114"/>
      <c r="E126" s="97"/>
      <c r="G126" s="98"/>
      <c r="H126" s="111"/>
      <c r="I126" s="97"/>
      <c r="K126" s="98"/>
      <c r="L126" s="111"/>
      <c r="M126" s="97"/>
    </row>
    <row r="127" spans="3:13" x14ac:dyDescent="0.3">
      <c r="C127" s="98"/>
      <c r="D127" s="114"/>
      <c r="E127" s="97"/>
      <c r="G127" s="98"/>
      <c r="H127" s="111"/>
      <c r="I127" s="97"/>
      <c r="K127" s="98"/>
      <c r="L127" s="111"/>
      <c r="M127" s="97"/>
    </row>
    <row r="128" spans="3:13" x14ac:dyDescent="0.3">
      <c r="C128" s="98"/>
      <c r="D128" s="114"/>
      <c r="E128" s="97"/>
      <c r="G128" s="98"/>
      <c r="H128" s="111"/>
      <c r="I128" s="97"/>
      <c r="K128" s="98"/>
      <c r="L128" s="111"/>
      <c r="M128" s="97"/>
    </row>
    <row r="129" spans="3:13" x14ac:dyDescent="0.3">
      <c r="C129" s="98"/>
      <c r="D129" s="114"/>
      <c r="E129" s="97"/>
      <c r="G129" s="98"/>
      <c r="H129" s="111"/>
      <c r="I129" s="97"/>
      <c r="K129" s="98"/>
      <c r="L129" s="111"/>
      <c r="M129" s="97"/>
    </row>
    <row r="130" spans="3:13" x14ac:dyDescent="0.3">
      <c r="C130" s="98"/>
      <c r="D130" s="114"/>
      <c r="E130" s="97"/>
      <c r="G130" s="98"/>
      <c r="H130" s="111"/>
      <c r="I130" s="97"/>
      <c r="K130" s="98"/>
      <c r="L130" s="111"/>
      <c r="M130" s="97"/>
    </row>
    <row r="131" spans="3:13" x14ac:dyDescent="0.3">
      <c r="C131" s="98"/>
      <c r="D131" s="114"/>
      <c r="E131" s="97"/>
      <c r="G131" s="98"/>
      <c r="H131" s="111"/>
      <c r="I131" s="97"/>
      <c r="K131" s="98"/>
      <c r="L131" s="111"/>
      <c r="M131" s="97"/>
    </row>
    <row r="132" spans="3:13" x14ac:dyDescent="0.3">
      <c r="C132" s="98"/>
      <c r="D132" s="114"/>
      <c r="E132" s="97"/>
      <c r="G132" s="98"/>
      <c r="H132" s="111"/>
      <c r="I132" s="97"/>
      <c r="K132" s="98"/>
      <c r="L132" s="111"/>
      <c r="M132" s="97"/>
    </row>
    <row r="133" spans="3:13" x14ac:dyDescent="0.3">
      <c r="C133" s="98"/>
      <c r="D133" s="114"/>
      <c r="E133" s="97"/>
      <c r="G133" s="98"/>
      <c r="H133" s="111"/>
      <c r="I133" s="97"/>
      <c r="K133" s="98"/>
      <c r="L133" s="111"/>
      <c r="M133" s="97"/>
    </row>
    <row r="134" spans="3:13" x14ac:dyDescent="0.3">
      <c r="C134" s="98"/>
      <c r="D134" s="114"/>
      <c r="E134" s="97"/>
      <c r="G134" s="98"/>
      <c r="H134" s="111"/>
      <c r="I134" s="97"/>
      <c r="K134" s="98"/>
      <c r="L134" s="111"/>
      <c r="M134" s="97"/>
    </row>
    <row r="135" spans="3:13" x14ac:dyDescent="0.3">
      <c r="C135" s="98"/>
      <c r="D135" s="114"/>
      <c r="E135" s="97"/>
      <c r="G135" s="98"/>
      <c r="H135" s="111"/>
      <c r="I135" s="97"/>
      <c r="K135" s="98"/>
      <c r="L135" s="111"/>
      <c r="M135" s="97"/>
    </row>
    <row r="136" spans="3:13" x14ac:dyDescent="0.3">
      <c r="C136" s="98"/>
      <c r="D136" s="114"/>
      <c r="E136" s="97"/>
      <c r="G136" s="98"/>
      <c r="H136" s="111"/>
      <c r="I136" s="97"/>
      <c r="K136" s="98"/>
      <c r="L136" s="111"/>
      <c r="M136" s="97"/>
    </row>
    <row r="137" spans="3:13" x14ac:dyDescent="0.3">
      <c r="C137" s="98"/>
      <c r="D137" s="114"/>
      <c r="E137" s="97"/>
      <c r="G137" s="98"/>
      <c r="H137" s="111"/>
      <c r="I137" s="97"/>
      <c r="K137" s="98"/>
      <c r="L137" s="111"/>
      <c r="M137" s="97"/>
    </row>
    <row r="138" spans="3:13" x14ac:dyDescent="0.3">
      <c r="C138" s="98"/>
      <c r="D138" s="114"/>
      <c r="E138" s="97"/>
      <c r="G138" s="98"/>
      <c r="H138" s="111"/>
      <c r="I138" s="97"/>
      <c r="K138" s="98"/>
      <c r="L138" s="111"/>
      <c r="M138" s="97"/>
    </row>
    <row r="139" spans="3:13" x14ac:dyDescent="0.3">
      <c r="C139" s="98"/>
      <c r="D139" s="114"/>
      <c r="E139" s="97"/>
      <c r="G139" s="98"/>
      <c r="H139" s="111"/>
      <c r="I139" s="97"/>
      <c r="K139" s="98"/>
      <c r="L139" s="111"/>
      <c r="M139" s="97"/>
    </row>
    <row r="140" spans="3:13" x14ac:dyDescent="0.3">
      <c r="C140" s="98"/>
      <c r="D140" s="114"/>
      <c r="E140" s="97"/>
      <c r="G140" s="98"/>
      <c r="H140" s="111"/>
      <c r="I140" s="97"/>
      <c r="K140" s="98"/>
      <c r="L140" s="111"/>
      <c r="M140" s="97"/>
    </row>
    <row r="141" spans="3:13" x14ac:dyDescent="0.3">
      <c r="C141" s="98"/>
      <c r="D141" s="114"/>
      <c r="E141" s="97"/>
      <c r="G141" s="98"/>
      <c r="H141" s="111"/>
      <c r="I141" s="97"/>
      <c r="K141" s="98"/>
      <c r="L141" s="111"/>
      <c r="M141" s="97"/>
    </row>
    <row r="142" spans="3:13" x14ac:dyDescent="0.3">
      <c r="C142" s="98"/>
      <c r="D142" s="114"/>
      <c r="E142" s="97"/>
      <c r="G142" s="98"/>
      <c r="H142" s="111"/>
      <c r="I142" s="97"/>
      <c r="K142" s="98"/>
      <c r="L142" s="111"/>
      <c r="M142" s="97"/>
    </row>
    <row r="143" spans="3:13" x14ac:dyDescent="0.3">
      <c r="C143" s="98"/>
      <c r="D143" s="114"/>
      <c r="E143" s="97"/>
      <c r="G143" s="98"/>
      <c r="H143" s="111"/>
      <c r="I143" s="97"/>
      <c r="K143" s="98"/>
      <c r="L143" s="111"/>
      <c r="M143" s="97"/>
    </row>
    <row r="144" spans="3:13" x14ac:dyDescent="0.3">
      <c r="C144" s="98"/>
      <c r="D144" s="114"/>
      <c r="E144" s="97"/>
      <c r="G144" s="98"/>
      <c r="H144" s="111"/>
      <c r="I144" s="97"/>
      <c r="K144" s="98"/>
      <c r="L144" s="111"/>
      <c r="M144" s="97"/>
    </row>
    <row r="145" spans="3:13" x14ac:dyDescent="0.3">
      <c r="C145" s="98"/>
      <c r="D145" s="114"/>
      <c r="E145" s="97"/>
      <c r="G145" s="98"/>
      <c r="H145" s="111"/>
      <c r="I145" s="97"/>
      <c r="K145" s="98"/>
      <c r="L145" s="111"/>
      <c r="M145" s="97"/>
    </row>
    <row r="146" spans="3:13" x14ac:dyDescent="0.3">
      <c r="C146" s="98"/>
      <c r="D146" s="114"/>
      <c r="E146" s="97"/>
      <c r="G146" s="98"/>
      <c r="H146" s="111"/>
      <c r="I146" s="97"/>
      <c r="K146" s="98"/>
      <c r="L146" s="111"/>
      <c r="M146" s="97"/>
    </row>
    <row r="147" spans="3:13" x14ac:dyDescent="0.3">
      <c r="C147" s="98"/>
      <c r="D147" s="114"/>
      <c r="E147" s="97"/>
      <c r="G147" s="98"/>
      <c r="H147" s="111"/>
      <c r="I147" s="97"/>
      <c r="K147" s="98"/>
      <c r="L147" s="111"/>
      <c r="M147" s="97"/>
    </row>
    <row r="148" spans="3:13" x14ac:dyDescent="0.3">
      <c r="C148" s="98"/>
      <c r="D148" s="114"/>
      <c r="E148" s="97"/>
      <c r="G148" s="98"/>
      <c r="H148" s="111"/>
      <c r="I148" s="97"/>
      <c r="K148" s="98"/>
      <c r="L148" s="111"/>
      <c r="M148" s="97"/>
    </row>
    <row r="149" spans="3:13" x14ac:dyDescent="0.3">
      <c r="C149" s="98"/>
      <c r="D149" s="114"/>
      <c r="E149" s="97"/>
      <c r="G149" s="98"/>
      <c r="H149" s="111"/>
      <c r="I149" s="97"/>
      <c r="K149" s="98"/>
      <c r="L149" s="111"/>
      <c r="M149" s="97"/>
    </row>
    <row r="150" spans="3:13" x14ac:dyDescent="0.3">
      <c r="C150" s="98"/>
      <c r="D150" s="114"/>
      <c r="E150" s="97"/>
      <c r="G150" s="98"/>
      <c r="H150" s="111"/>
      <c r="I150" s="97"/>
      <c r="K150" s="98"/>
      <c r="L150" s="111"/>
      <c r="M150" s="97"/>
    </row>
    <row r="151" spans="3:13" x14ac:dyDescent="0.3">
      <c r="C151" s="98"/>
      <c r="D151" s="114"/>
      <c r="E151" s="97"/>
      <c r="G151" s="98"/>
      <c r="H151" s="111"/>
      <c r="I151" s="97"/>
      <c r="K151" s="98"/>
      <c r="L151" s="111"/>
      <c r="M151" s="97"/>
    </row>
    <row r="152" spans="3:13" x14ac:dyDescent="0.3">
      <c r="C152" s="98"/>
      <c r="D152" s="114"/>
      <c r="E152" s="97"/>
      <c r="G152" s="98"/>
      <c r="H152" s="111"/>
      <c r="I152" s="97"/>
      <c r="K152" s="98"/>
      <c r="L152" s="111"/>
      <c r="M152" s="97"/>
    </row>
    <row r="153" spans="3:13" x14ac:dyDescent="0.3">
      <c r="C153" s="98"/>
      <c r="D153" s="114"/>
      <c r="E153" s="97"/>
      <c r="G153" s="98"/>
      <c r="H153" s="111"/>
      <c r="I153" s="97"/>
      <c r="K153" s="98"/>
      <c r="L153" s="111"/>
      <c r="M153" s="97"/>
    </row>
    <row r="154" spans="3:13" x14ac:dyDescent="0.3">
      <c r="C154" s="98"/>
      <c r="D154" s="114"/>
      <c r="E154" s="97"/>
      <c r="G154" s="98"/>
      <c r="H154" s="111"/>
      <c r="I154" s="97"/>
      <c r="K154" s="98"/>
      <c r="L154" s="111"/>
      <c r="M154" s="97"/>
    </row>
    <row r="155" spans="3:13" x14ac:dyDescent="0.3">
      <c r="C155" s="98"/>
      <c r="D155" s="114"/>
      <c r="E155" s="97"/>
      <c r="G155" s="98"/>
      <c r="H155" s="111"/>
      <c r="I155" s="97"/>
      <c r="K155" s="98"/>
      <c r="L155" s="111"/>
      <c r="M155" s="97"/>
    </row>
    <row r="156" spans="3:13" x14ac:dyDescent="0.3">
      <c r="C156" s="98"/>
      <c r="D156" s="114"/>
      <c r="E156" s="97"/>
      <c r="G156" s="98"/>
      <c r="H156" s="111"/>
      <c r="I156" s="97"/>
      <c r="K156" s="98"/>
      <c r="L156" s="111"/>
      <c r="M156" s="97"/>
    </row>
    <row r="157" spans="3:13" x14ac:dyDescent="0.3">
      <c r="C157" s="98"/>
      <c r="D157" s="114"/>
      <c r="E157" s="97"/>
      <c r="G157" s="98"/>
      <c r="H157" s="111"/>
      <c r="I157" s="97"/>
      <c r="K157" s="98"/>
      <c r="L157" s="111"/>
      <c r="M157" s="97"/>
    </row>
    <row r="158" spans="3:13" x14ac:dyDescent="0.3">
      <c r="C158" s="98"/>
      <c r="D158" s="114"/>
      <c r="E158" s="97"/>
      <c r="G158" s="98"/>
      <c r="H158" s="111"/>
      <c r="I158" s="97"/>
      <c r="K158" s="98"/>
      <c r="L158" s="111"/>
      <c r="M158" s="97"/>
    </row>
    <row r="159" spans="3:13" x14ac:dyDescent="0.3">
      <c r="C159" s="98"/>
      <c r="D159" s="114"/>
      <c r="E159" s="97"/>
      <c r="G159" s="98"/>
      <c r="H159" s="111"/>
      <c r="I159" s="97"/>
      <c r="K159" s="98"/>
      <c r="L159" s="111"/>
      <c r="M159" s="97"/>
    </row>
    <row r="160" spans="3:13" x14ac:dyDescent="0.3">
      <c r="C160" s="98"/>
      <c r="D160" s="114"/>
      <c r="E160" s="97"/>
      <c r="G160" s="98"/>
      <c r="H160" s="111"/>
      <c r="I160" s="97"/>
      <c r="K160" s="98"/>
      <c r="L160" s="111"/>
      <c r="M160" s="97"/>
    </row>
    <row r="161" spans="3:13" x14ac:dyDescent="0.3">
      <c r="C161" s="98"/>
      <c r="D161" s="114"/>
      <c r="E161" s="97"/>
      <c r="G161" s="98"/>
      <c r="H161" s="111"/>
      <c r="I161" s="97"/>
      <c r="K161" s="98"/>
      <c r="L161" s="111"/>
      <c r="M161" s="97"/>
    </row>
    <row r="162" spans="3:13" x14ac:dyDescent="0.3">
      <c r="C162" s="98"/>
      <c r="D162" s="114"/>
      <c r="E162" s="97"/>
      <c r="G162" s="98"/>
      <c r="H162" s="111"/>
      <c r="I162" s="97"/>
      <c r="K162" s="98"/>
      <c r="L162" s="111"/>
      <c r="M162" s="97"/>
    </row>
    <row r="163" spans="3:13" x14ac:dyDescent="0.3">
      <c r="C163" s="98"/>
      <c r="D163" s="114"/>
      <c r="E163" s="97"/>
      <c r="G163" s="98"/>
      <c r="H163" s="111"/>
      <c r="I163" s="97"/>
      <c r="K163" s="98"/>
      <c r="L163" s="111"/>
      <c r="M163" s="97"/>
    </row>
    <row r="164" spans="3:13" x14ac:dyDescent="0.3">
      <c r="C164" s="98"/>
      <c r="D164" s="114"/>
      <c r="E164" s="97"/>
      <c r="G164" s="98"/>
      <c r="H164" s="111"/>
      <c r="I164" s="97"/>
      <c r="K164" s="98"/>
      <c r="L164" s="111"/>
      <c r="M164" s="97"/>
    </row>
    <row r="165" spans="3:13" x14ac:dyDescent="0.3">
      <c r="C165" s="98"/>
      <c r="D165" s="114"/>
      <c r="E165" s="97"/>
      <c r="G165" s="98"/>
      <c r="H165" s="111"/>
      <c r="I165" s="97"/>
      <c r="K165" s="98"/>
      <c r="L165" s="111"/>
      <c r="M165" s="97"/>
    </row>
    <row r="166" spans="3:13" x14ac:dyDescent="0.3">
      <c r="C166" s="98"/>
      <c r="D166" s="114"/>
      <c r="E166" s="97"/>
      <c r="G166" s="98"/>
      <c r="H166" s="111"/>
      <c r="I166" s="97"/>
      <c r="K166" s="98"/>
      <c r="L166" s="111"/>
      <c r="M166" s="97"/>
    </row>
    <row r="167" spans="3:13" x14ac:dyDescent="0.3">
      <c r="C167" s="98"/>
      <c r="D167" s="114"/>
      <c r="E167" s="97"/>
      <c r="G167" s="98"/>
      <c r="H167" s="111"/>
      <c r="I167" s="97"/>
      <c r="K167" s="98"/>
      <c r="L167" s="111"/>
      <c r="M167" s="97"/>
    </row>
    <row r="168" spans="3:13" x14ac:dyDescent="0.3">
      <c r="C168" s="98"/>
      <c r="D168" s="114"/>
      <c r="E168" s="97"/>
      <c r="G168" s="98"/>
      <c r="H168" s="111"/>
      <c r="I168" s="97"/>
      <c r="K168" s="98"/>
      <c r="L168" s="111"/>
      <c r="M168" s="97"/>
    </row>
    <row r="169" spans="3:13" x14ac:dyDescent="0.3">
      <c r="C169" s="98"/>
      <c r="D169" s="114"/>
      <c r="E169" s="97"/>
      <c r="G169" s="98"/>
      <c r="H169" s="111"/>
      <c r="I169" s="97"/>
      <c r="K169" s="98"/>
      <c r="L169" s="111"/>
      <c r="M169" s="97"/>
    </row>
    <row r="170" spans="3:13" x14ac:dyDescent="0.3">
      <c r="C170" s="98"/>
      <c r="D170" s="114"/>
      <c r="E170" s="97"/>
      <c r="G170" s="98"/>
      <c r="H170" s="111"/>
      <c r="I170" s="97"/>
      <c r="K170" s="98"/>
      <c r="L170" s="111"/>
      <c r="M170" s="97"/>
    </row>
    <row r="171" spans="3:13" x14ac:dyDescent="0.3">
      <c r="C171" s="98"/>
      <c r="D171" s="114"/>
      <c r="E171" s="97"/>
      <c r="G171" s="98"/>
      <c r="H171" s="111"/>
      <c r="I171" s="97"/>
      <c r="K171" s="98"/>
      <c r="L171" s="111"/>
      <c r="M171" s="97"/>
    </row>
    <row r="172" spans="3:13" x14ac:dyDescent="0.3">
      <c r="C172" s="98"/>
      <c r="D172" s="114"/>
      <c r="E172" s="97"/>
      <c r="G172" s="98"/>
      <c r="H172" s="111"/>
      <c r="I172" s="97"/>
      <c r="K172" s="98"/>
      <c r="L172" s="111"/>
      <c r="M172" s="97"/>
    </row>
    <row r="173" spans="3:13" x14ac:dyDescent="0.3">
      <c r="C173" s="98"/>
      <c r="D173" s="114"/>
      <c r="E173" s="97"/>
      <c r="G173" s="98"/>
      <c r="H173" s="111"/>
      <c r="I173" s="97"/>
      <c r="K173" s="98"/>
      <c r="L173" s="111"/>
      <c r="M173" s="97"/>
    </row>
    <row r="174" spans="3:13" x14ac:dyDescent="0.3">
      <c r="C174" s="98"/>
      <c r="D174" s="114"/>
      <c r="E174" s="97"/>
      <c r="G174" s="98"/>
      <c r="H174" s="111"/>
      <c r="I174" s="97"/>
      <c r="K174" s="98"/>
      <c r="L174" s="111"/>
      <c r="M174" s="97"/>
    </row>
    <row r="175" spans="3:13" x14ac:dyDescent="0.3">
      <c r="C175" s="98"/>
      <c r="D175" s="114"/>
      <c r="E175" s="97"/>
      <c r="G175" s="98"/>
      <c r="H175" s="111"/>
      <c r="I175" s="97"/>
      <c r="K175" s="98"/>
      <c r="L175" s="111"/>
      <c r="M175" s="97"/>
    </row>
    <row r="176" spans="3:13" x14ac:dyDescent="0.3">
      <c r="C176" s="98"/>
      <c r="D176" s="114"/>
      <c r="E176" s="97"/>
      <c r="G176" s="98"/>
      <c r="H176" s="111"/>
      <c r="I176" s="97"/>
      <c r="K176" s="98"/>
      <c r="L176" s="111"/>
      <c r="M176" s="97"/>
    </row>
    <row r="177" spans="3:13" x14ac:dyDescent="0.3">
      <c r="C177" s="98"/>
      <c r="D177" s="114"/>
      <c r="E177" s="97"/>
      <c r="G177" s="98"/>
      <c r="H177" s="111"/>
      <c r="I177" s="97"/>
      <c r="K177" s="98"/>
      <c r="L177" s="111"/>
      <c r="M177" s="97"/>
    </row>
    <row r="178" spans="3:13" x14ac:dyDescent="0.3">
      <c r="C178" s="98"/>
      <c r="D178" s="114"/>
      <c r="E178" s="97"/>
      <c r="G178" s="98"/>
      <c r="H178" s="111"/>
      <c r="I178" s="97"/>
      <c r="K178" s="98"/>
      <c r="L178" s="111"/>
      <c r="M178" s="97"/>
    </row>
    <row r="179" spans="3:13" x14ac:dyDescent="0.3">
      <c r="C179" s="98"/>
      <c r="D179" s="114"/>
      <c r="E179" s="97"/>
      <c r="G179" s="98"/>
      <c r="H179" s="111"/>
      <c r="I179" s="97"/>
      <c r="K179" s="98"/>
      <c r="L179" s="111"/>
      <c r="M179" s="97"/>
    </row>
    <row r="180" spans="3:13" x14ac:dyDescent="0.3">
      <c r="C180" s="98"/>
      <c r="D180" s="114"/>
      <c r="E180" s="97"/>
      <c r="G180" s="98"/>
      <c r="H180" s="111"/>
      <c r="I180" s="97"/>
      <c r="K180" s="98"/>
      <c r="L180" s="111"/>
      <c r="M180" s="97"/>
    </row>
    <row r="181" spans="3:13" x14ac:dyDescent="0.3">
      <c r="C181" s="98"/>
      <c r="D181" s="114"/>
      <c r="E181" s="97"/>
      <c r="G181" s="98"/>
      <c r="H181" s="111"/>
      <c r="I181" s="97"/>
      <c r="K181" s="98"/>
      <c r="L181" s="111"/>
      <c r="M181" s="97"/>
    </row>
    <row r="182" spans="3:13" x14ac:dyDescent="0.3">
      <c r="C182" s="98"/>
      <c r="D182" s="114"/>
      <c r="E182" s="97"/>
      <c r="G182" s="98"/>
      <c r="H182" s="111"/>
      <c r="I182" s="97"/>
      <c r="K182" s="98"/>
      <c r="L182" s="111"/>
      <c r="M182" s="97"/>
    </row>
    <row r="183" spans="3:13" x14ac:dyDescent="0.3">
      <c r="C183" s="98"/>
      <c r="D183" s="114"/>
      <c r="E183" s="97"/>
      <c r="G183" s="98"/>
      <c r="H183" s="111"/>
      <c r="I183" s="97"/>
      <c r="K183" s="98"/>
      <c r="L183" s="111"/>
      <c r="M183" s="97"/>
    </row>
    <row r="184" spans="3:13" x14ac:dyDescent="0.3">
      <c r="C184" s="98"/>
      <c r="D184" s="114"/>
      <c r="E184" s="97"/>
      <c r="G184" s="98"/>
      <c r="H184" s="111"/>
      <c r="I184" s="97"/>
      <c r="K184" s="98"/>
      <c r="L184" s="111"/>
      <c r="M184" s="97"/>
    </row>
    <row r="185" spans="3:13" x14ac:dyDescent="0.3">
      <c r="C185" s="98"/>
      <c r="D185" s="114"/>
      <c r="E185" s="97"/>
      <c r="G185" s="98"/>
      <c r="H185" s="111"/>
      <c r="I185" s="97"/>
      <c r="K185" s="98"/>
      <c r="L185" s="111"/>
      <c r="M185" s="97"/>
    </row>
    <row r="186" spans="3:13" x14ac:dyDescent="0.3">
      <c r="C186" s="98"/>
      <c r="D186" s="114"/>
      <c r="E186" s="97"/>
      <c r="G186" s="98"/>
      <c r="H186" s="111"/>
      <c r="I186" s="97"/>
      <c r="K186" s="98"/>
      <c r="L186" s="111"/>
      <c r="M186" s="97"/>
    </row>
    <row r="187" spans="3:13" x14ac:dyDescent="0.3">
      <c r="C187" s="98"/>
      <c r="D187" s="114"/>
      <c r="E187" s="97"/>
      <c r="G187" s="98"/>
      <c r="H187" s="111"/>
      <c r="I187" s="97"/>
      <c r="K187" s="98"/>
      <c r="L187" s="111"/>
      <c r="M187" s="97"/>
    </row>
    <row r="188" spans="3:13" x14ac:dyDescent="0.3">
      <c r="C188" s="98"/>
      <c r="D188" s="114"/>
      <c r="E188" s="97"/>
      <c r="G188" s="98"/>
      <c r="H188" s="111"/>
      <c r="I188" s="97"/>
      <c r="K188" s="98"/>
      <c r="L188" s="111"/>
      <c r="M188" s="97"/>
    </row>
    <row r="189" spans="3:13" x14ac:dyDescent="0.3">
      <c r="C189" s="98"/>
      <c r="D189" s="114"/>
      <c r="E189" s="97"/>
      <c r="G189" s="98"/>
      <c r="H189" s="111"/>
      <c r="I189" s="97"/>
      <c r="K189" s="98"/>
      <c r="L189" s="111"/>
      <c r="M189" s="97"/>
    </row>
    <row r="190" spans="3:13" x14ac:dyDescent="0.3">
      <c r="C190" s="98"/>
      <c r="D190" s="114"/>
      <c r="E190" s="97"/>
      <c r="G190" s="98"/>
      <c r="H190" s="111"/>
      <c r="I190" s="97"/>
      <c r="K190" s="98"/>
      <c r="L190" s="111"/>
      <c r="M190" s="97"/>
    </row>
    <row r="191" spans="3:13" x14ac:dyDescent="0.3">
      <c r="C191" s="98"/>
      <c r="D191" s="114"/>
      <c r="E191" s="97"/>
      <c r="G191" s="98"/>
      <c r="H191" s="111"/>
      <c r="I191" s="97"/>
      <c r="K191" s="98"/>
      <c r="L191" s="111"/>
      <c r="M191" s="97"/>
    </row>
    <row r="192" spans="3:13" x14ac:dyDescent="0.3">
      <c r="C192" s="98"/>
      <c r="D192" s="114"/>
      <c r="E192" s="97"/>
      <c r="G192" s="98"/>
      <c r="H192" s="111"/>
      <c r="I192" s="97"/>
      <c r="K192" s="98"/>
      <c r="L192" s="111"/>
      <c r="M192" s="97"/>
    </row>
    <row r="193" spans="3:13" x14ac:dyDescent="0.3">
      <c r="C193" s="98"/>
      <c r="D193" s="114"/>
      <c r="E193" s="97"/>
      <c r="G193" s="98"/>
      <c r="H193" s="111"/>
      <c r="I193" s="97"/>
      <c r="K193" s="98"/>
      <c r="L193" s="111"/>
      <c r="M193" s="97"/>
    </row>
    <row r="194" spans="3:13" x14ac:dyDescent="0.3">
      <c r="C194" s="98"/>
      <c r="D194" s="114"/>
      <c r="E194" s="97"/>
      <c r="G194" s="98"/>
      <c r="H194" s="111"/>
      <c r="I194" s="97"/>
      <c r="K194" s="98"/>
      <c r="L194" s="111"/>
      <c r="M194" s="97"/>
    </row>
    <row r="195" spans="3:13" x14ac:dyDescent="0.3">
      <c r="C195" s="98"/>
      <c r="D195" s="114"/>
      <c r="E195" s="97"/>
      <c r="G195" s="98"/>
      <c r="H195" s="111"/>
      <c r="I195" s="97"/>
      <c r="K195" s="98"/>
      <c r="L195" s="111"/>
      <c r="M195" s="97"/>
    </row>
    <row r="196" spans="3:13" x14ac:dyDescent="0.3">
      <c r="C196" s="98"/>
      <c r="D196" s="114"/>
      <c r="E196" s="97"/>
      <c r="G196" s="98"/>
      <c r="H196" s="111"/>
      <c r="I196" s="97"/>
      <c r="K196" s="98"/>
      <c r="L196" s="111"/>
      <c r="M196" s="97"/>
    </row>
    <row r="197" spans="3:13" x14ac:dyDescent="0.3">
      <c r="C197" s="98"/>
      <c r="D197" s="114"/>
      <c r="E197" s="97"/>
      <c r="G197" s="98"/>
      <c r="H197" s="111"/>
      <c r="I197" s="97"/>
      <c r="K197" s="98"/>
      <c r="L197" s="111"/>
      <c r="M197" s="97"/>
    </row>
    <row r="198" spans="3:13" x14ac:dyDescent="0.3">
      <c r="C198" s="98"/>
      <c r="D198" s="114"/>
      <c r="E198" s="97"/>
      <c r="G198" s="98"/>
      <c r="H198" s="111"/>
      <c r="I198" s="97"/>
      <c r="K198" s="98"/>
      <c r="L198" s="111"/>
      <c r="M198" s="97"/>
    </row>
    <row r="199" spans="3:13" x14ac:dyDescent="0.3">
      <c r="C199" s="98"/>
      <c r="D199" s="114"/>
      <c r="E199" s="97"/>
      <c r="G199" s="98"/>
      <c r="H199" s="111"/>
      <c r="I199" s="97"/>
      <c r="K199" s="98"/>
      <c r="L199" s="111"/>
      <c r="M199" s="97"/>
    </row>
    <row r="200" spans="3:13" x14ac:dyDescent="0.3">
      <c r="C200" s="98"/>
      <c r="D200" s="114"/>
      <c r="E200" s="97"/>
      <c r="G200" s="98"/>
      <c r="H200" s="111"/>
      <c r="I200" s="97"/>
      <c r="K200" s="98"/>
      <c r="L200" s="111"/>
      <c r="M200" s="97"/>
    </row>
    <row r="201" spans="3:13" x14ac:dyDescent="0.3">
      <c r="C201" s="98"/>
      <c r="D201" s="114"/>
      <c r="E201" s="97"/>
      <c r="G201" s="98"/>
      <c r="H201" s="111"/>
      <c r="I201" s="97"/>
      <c r="K201" s="98"/>
      <c r="L201" s="111"/>
      <c r="M201" s="97"/>
    </row>
    <row r="202" spans="3:13" x14ac:dyDescent="0.3">
      <c r="C202" s="98"/>
      <c r="D202" s="114"/>
      <c r="E202" s="97"/>
      <c r="G202" s="98"/>
      <c r="H202" s="111"/>
      <c r="I202" s="97"/>
      <c r="K202" s="98"/>
      <c r="L202" s="111"/>
      <c r="M202" s="97"/>
    </row>
    <row r="203" spans="3:13" x14ac:dyDescent="0.3">
      <c r="C203" s="98"/>
      <c r="D203" s="114"/>
      <c r="E203" s="97"/>
      <c r="G203" s="98"/>
      <c r="H203" s="111"/>
      <c r="I203" s="97"/>
      <c r="K203" s="98"/>
      <c r="L203" s="111"/>
      <c r="M203" s="97"/>
    </row>
    <row r="204" spans="3:13" x14ac:dyDescent="0.3">
      <c r="C204" s="98"/>
      <c r="D204" s="114"/>
      <c r="E204" s="97"/>
      <c r="G204" s="98"/>
      <c r="H204" s="111"/>
      <c r="I204" s="97"/>
      <c r="K204" s="98"/>
      <c r="L204" s="111"/>
      <c r="M204" s="97"/>
    </row>
    <row r="205" spans="3:13" x14ac:dyDescent="0.3">
      <c r="C205" s="98"/>
      <c r="D205" s="114"/>
      <c r="E205" s="97"/>
      <c r="G205" s="98"/>
      <c r="H205" s="111"/>
      <c r="I205" s="97"/>
      <c r="K205" s="98"/>
      <c r="L205" s="111"/>
      <c r="M205" s="97"/>
    </row>
    <row r="206" spans="3:13" x14ac:dyDescent="0.3">
      <c r="C206" s="98"/>
      <c r="D206" s="114"/>
      <c r="E206" s="97"/>
      <c r="G206" s="98"/>
      <c r="H206" s="111"/>
      <c r="I206" s="97"/>
      <c r="K206" s="98"/>
      <c r="L206" s="111"/>
      <c r="M206" s="97"/>
    </row>
    <row r="207" spans="3:13" x14ac:dyDescent="0.3">
      <c r="C207" s="98"/>
      <c r="D207" s="114"/>
      <c r="E207" s="97"/>
      <c r="G207" s="98"/>
      <c r="H207" s="111"/>
      <c r="I207" s="97"/>
      <c r="K207" s="98"/>
      <c r="L207" s="111"/>
      <c r="M207" s="97"/>
    </row>
    <row r="208" spans="3:13" x14ac:dyDescent="0.3">
      <c r="C208" s="98"/>
      <c r="D208" s="114"/>
      <c r="E208" s="97"/>
      <c r="G208" s="98"/>
      <c r="H208" s="111"/>
      <c r="I208" s="97"/>
      <c r="K208" s="98"/>
      <c r="L208" s="111"/>
      <c r="M208" s="97"/>
    </row>
    <row r="209" spans="3:13" x14ac:dyDescent="0.3">
      <c r="C209" s="98"/>
      <c r="D209" s="114"/>
      <c r="E209" s="97"/>
      <c r="G209" s="98"/>
      <c r="H209" s="111"/>
      <c r="I209" s="97"/>
      <c r="K209" s="98"/>
      <c r="L209" s="111"/>
      <c r="M209" s="97"/>
    </row>
    <row r="210" spans="3:13" x14ac:dyDescent="0.3">
      <c r="C210" s="98"/>
      <c r="D210" s="114"/>
      <c r="E210" s="97"/>
      <c r="G210" s="98"/>
      <c r="H210" s="111"/>
      <c r="I210" s="97"/>
      <c r="K210" s="98"/>
      <c r="L210" s="111"/>
      <c r="M210" s="97"/>
    </row>
    <row r="211" spans="3:13" x14ac:dyDescent="0.3">
      <c r="C211" s="98"/>
      <c r="D211" s="114"/>
      <c r="E211" s="97"/>
      <c r="G211" s="98"/>
      <c r="H211" s="111"/>
      <c r="I211" s="97"/>
      <c r="K211" s="98"/>
      <c r="L211" s="111"/>
      <c r="M211" s="97"/>
    </row>
    <row r="212" spans="3:13" x14ac:dyDescent="0.3">
      <c r="C212" s="98"/>
      <c r="D212" s="114"/>
      <c r="E212" s="97"/>
      <c r="G212" s="98"/>
      <c r="H212" s="111"/>
      <c r="I212" s="97"/>
      <c r="K212" s="98"/>
      <c r="L212" s="111"/>
      <c r="M212" s="97"/>
    </row>
    <row r="213" spans="3:13" x14ac:dyDescent="0.3">
      <c r="C213" s="98"/>
      <c r="D213" s="114"/>
      <c r="E213" s="97"/>
      <c r="G213" s="98"/>
      <c r="H213" s="111"/>
      <c r="I213" s="97"/>
      <c r="K213" s="98"/>
      <c r="L213" s="111"/>
      <c r="M213" s="97"/>
    </row>
    <row r="214" spans="3:13" x14ac:dyDescent="0.3">
      <c r="C214" s="98"/>
      <c r="D214" s="114"/>
      <c r="E214" s="97"/>
      <c r="G214" s="98"/>
      <c r="H214" s="111"/>
      <c r="I214" s="97"/>
      <c r="K214" s="98"/>
      <c r="L214" s="111"/>
      <c r="M214" s="97"/>
    </row>
    <row r="215" spans="3:13" x14ac:dyDescent="0.3">
      <c r="C215" s="98"/>
      <c r="D215" s="114"/>
      <c r="E215" s="97"/>
      <c r="G215" s="98"/>
      <c r="H215" s="111"/>
      <c r="I215" s="97"/>
      <c r="K215" s="98"/>
      <c r="L215" s="111"/>
      <c r="M215" s="97"/>
    </row>
    <row r="216" spans="3:13" x14ac:dyDescent="0.3">
      <c r="C216" s="98"/>
      <c r="D216" s="114"/>
      <c r="E216" s="97"/>
      <c r="G216" s="98"/>
      <c r="H216" s="111"/>
      <c r="I216" s="97"/>
      <c r="K216" s="98"/>
      <c r="L216" s="111"/>
      <c r="M216" s="97"/>
    </row>
    <row r="217" spans="3:13" x14ac:dyDescent="0.3">
      <c r="C217" s="98"/>
      <c r="D217" s="114"/>
      <c r="E217" s="97"/>
      <c r="G217" s="98"/>
      <c r="H217" s="111"/>
      <c r="I217" s="97"/>
      <c r="K217" s="98"/>
      <c r="L217" s="111"/>
      <c r="M217" s="97"/>
    </row>
    <row r="218" spans="3:13" x14ac:dyDescent="0.3">
      <c r="C218" s="98"/>
      <c r="D218" s="114"/>
      <c r="E218" s="97"/>
      <c r="G218" s="98"/>
      <c r="H218" s="111"/>
      <c r="I218" s="97"/>
      <c r="K218" s="98"/>
      <c r="L218" s="111"/>
      <c r="M218" s="97"/>
    </row>
    <row r="219" spans="3:13" x14ac:dyDescent="0.3">
      <c r="C219" s="98"/>
      <c r="D219" s="114"/>
      <c r="E219" s="97"/>
      <c r="G219" s="98"/>
      <c r="H219" s="111"/>
      <c r="I219" s="97"/>
      <c r="K219" s="98"/>
      <c r="L219" s="111"/>
      <c r="M219" s="97"/>
    </row>
    <row r="220" spans="3:13" x14ac:dyDescent="0.3">
      <c r="C220" s="98"/>
      <c r="D220" s="114"/>
      <c r="E220" s="97"/>
      <c r="G220" s="98"/>
      <c r="H220" s="111"/>
      <c r="I220" s="97"/>
      <c r="K220" s="98"/>
      <c r="L220" s="111"/>
      <c r="M220" s="97"/>
    </row>
    <row r="221" spans="3:13" x14ac:dyDescent="0.3">
      <c r="C221" s="98"/>
      <c r="D221" s="114"/>
      <c r="E221" s="97"/>
      <c r="G221" s="98"/>
      <c r="H221" s="111"/>
      <c r="I221" s="97"/>
      <c r="K221" s="98"/>
      <c r="L221" s="111"/>
      <c r="M221" s="97"/>
    </row>
    <row r="222" spans="3:13" x14ac:dyDescent="0.3">
      <c r="C222" s="98"/>
      <c r="D222" s="114"/>
      <c r="E222" s="97"/>
      <c r="G222" s="98"/>
      <c r="H222" s="111"/>
      <c r="I222" s="97"/>
      <c r="K222" s="98"/>
      <c r="L222" s="111"/>
      <c r="M222" s="97"/>
    </row>
    <row r="223" spans="3:13" x14ac:dyDescent="0.3">
      <c r="C223" s="98"/>
      <c r="D223" s="114"/>
      <c r="E223" s="97"/>
      <c r="G223" s="98"/>
      <c r="H223" s="111"/>
      <c r="I223" s="97"/>
      <c r="K223" s="98"/>
      <c r="L223" s="111"/>
      <c r="M223" s="97"/>
    </row>
    <row r="224" spans="3:13" x14ac:dyDescent="0.3">
      <c r="C224" s="98"/>
      <c r="D224" s="114"/>
      <c r="E224" s="97"/>
      <c r="G224" s="98"/>
      <c r="H224" s="111"/>
      <c r="I224" s="97"/>
      <c r="K224" s="98"/>
      <c r="L224" s="111"/>
      <c r="M224" s="97"/>
    </row>
    <row r="225" spans="3:13" x14ac:dyDescent="0.3">
      <c r="C225" s="98"/>
      <c r="D225" s="114"/>
      <c r="E225" s="97"/>
      <c r="G225" s="98"/>
      <c r="H225" s="111"/>
      <c r="I225" s="97"/>
      <c r="K225" s="98"/>
      <c r="L225" s="111"/>
      <c r="M225" s="97"/>
    </row>
    <row r="226" spans="3:13" x14ac:dyDescent="0.3">
      <c r="C226" s="98"/>
      <c r="D226" s="114"/>
      <c r="E226" s="97"/>
      <c r="G226" s="98"/>
      <c r="H226" s="111"/>
      <c r="I226" s="97"/>
      <c r="K226" s="98"/>
      <c r="L226" s="111"/>
      <c r="M226" s="97"/>
    </row>
    <row r="227" spans="3:13" x14ac:dyDescent="0.3">
      <c r="C227" s="98"/>
      <c r="D227" s="114"/>
      <c r="E227" s="97"/>
      <c r="G227" s="98"/>
      <c r="H227" s="111"/>
      <c r="I227" s="97"/>
      <c r="K227" s="98"/>
      <c r="L227" s="111"/>
      <c r="M227" s="97"/>
    </row>
    <row r="228" spans="3:13" x14ac:dyDescent="0.3">
      <c r="C228" s="98"/>
      <c r="D228" s="114"/>
      <c r="E228" s="97"/>
      <c r="G228" s="98"/>
      <c r="H228" s="111"/>
      <c r="I228" s="97"/>
      <c r="K228" s="98"/>
      <c r="L228" s="111"/>
      <c r="M228" s="97"/>
    </row>
    <row r="229" spans="3:13" x14ac:dyDescent="0.3">
      <c r="C229" s="98"/>
      <c r="D229" s="114"/>
      <c r="E229" s="97"/>
      <c r="G229" s="98"/>
      <c r="H229" s="111"/>
      <c r="I229" s="97"/>
      <c r="K229" s="98"/>
      <c r="L229" s="111"/>
      <c r="M229" s="97"/>
    </row>
    <row r="230" spans="3:13" x14ac:dyDescent="0.3">
      <c r="C230" s="98"/>
      <c r="D230" s="114"/>
      <c r="E230" s="97"/>
      <c r="G230" s="98"/>
      <c r="H230" s="111"/>
      <c r="I230" s="97"/>
      <c r="K230" s="98"/>
      <c r="L230" s="111"/>
      <c r="M230" s="97"/>
    </row>
    <row r="231" spans="3:13" x14ac:dyDescent="0.3">
      <c r="C231" s="98"/>
      <c r="D231" s="114"/>
      <c r="E231" s="97"/>
      <c r="G231" s="98"/>
      <c r="H231" s="111"/>
      <c r="I231" s="97"/>
      <c r="K231" s="98"/>
      <c r="L231" s="111"/>
      <c r="M231" s="97"/>
    </row>
    <row r="232" spans="3:13" x14ac:dyDescent="0.3">
      <c r="C232" s="98"/>
      <c r="D232" s="114"/>
      <c r="E232" s="97"/>
      <c r="G232" s="98"/>
      <c r="H232" s="111"/>
      <c r="I232" s="97"/>
      <c r="K232" s="98"/>
      <c r="L232" s="111"/>
      <c r="M232" s="97"/>
    </row>
    <row r="233" spans="3:13" x14ac:dyDescent="0.3">
      <c r="C233" s="98"/>
      <c r="D233" s="114"/>
      <c r="E233" s="97"/>
      <c r="G233" s="98"/>
      <c r="H233" s="111"/>
      <c r="I233" s="97"/>
      <c r="K233" s="98"/>
      <c r="L233" s="111"/>
      <c r="M233" s="97"/>
    </row>
    <row r="234" spans="3:13" x14ac:dyDescent="0.3">
      <c r="C234" s="98"/>
      <c r="D234" s="114"/>
      <c r="E234" s="97"/>
      <c r="G234" s="98"/>
      <c r="H234" s="111"/>
      <c r="I234" s="97"/>
      <c r="K234" s="98"/>
      <c r="L234" s="111"/>
      <c r="M234" s="97"/>
    </row>
    <row r="235" spans="3:13" x14ac:dyDescent="0.3">
      <c r="C235" s="98"/>
      <c r="D235" s="114"/>
      <c r="E235" s="97"/>
      <c r="G235" s="98"/>
      <c r="H235" s="111"/>
      <c r="I235" s="97"/>
      <c r="K235" s="98"/>
      <c r="L235" s="111"/>
      <c r="M235" s="97"/>
    </row>
    <row r="236" spans="3:13" x14ac:dyDescent="0.3">
      <c r="C236" s="98"/>
      <c r="D236" s="114"/>
      <c r="E236" s="97"/>
      <c r="G236" s="98"/>
      <c r="H236" s="111"/>
      <c r="I236" s="97"/>
      <c r="K236" s="98"/>
      <c r="L236" s="111"/>
      <c r="M236" s="97"/>
    </row>
    <row r="237" spans="3:13" x14ac:dyDescent="0.3">
      <c r="C237" s="98"/>
      <c r="D237" s="114"/>
      <c r="E237" s="97"/>
      <c r="G237" s="98"/>
      <c r="H237" s="111"/>
      <c r="I237" s="97"/>
      <c r="K237" s="98"/>
      <c r="L237" s="111"/>
      <c r="M237" s="97"/>
    </row>
    <row r="238" spans="3:13" x14ac:dyDescent="0.3">
      <c r="C238" s="98"/>
      <c r="D238" s="114"/>
      <c r="E238" s="97"/>
      <c r="G238" s="98"/>
      <c r="H238" s="111"/>
      <c r="I238" s="97"/>
      <c r="K238" s="98"/>
      <c r="L238" s="111"/>
      <c r="M238" s="97"/>
    </row>
    <row r="239" spans="3:13" x14ac:dyDescent="0.3">
      <c r="C239" s="98"/>
      <c r="D239" s="114"/>
      <c r="E239" s="97"/>
      <c r="G239" s="98"/>
      <c r="H239" s="111"/>
      <c r="I239" s="97"/>
      <c r="K239" s="98"/>
      <c r="L239" s="111"/>
      <c r="M239" s="97"/>
    </row>
    <row r="240" spans="3:13" x14ac:dyDescent="0.3">
      <c r="C240" s="98"/>
      <c r="D240" s="114"/>
      <c r="E240" s="97"/>
      <c r="G240" s="98"/>
      <c r="H240" s="111"/>
      <c r="I240" s="97"/>
      <c r="K240" s="98"/>
      <c r="L240" s="111"/>
      <c r="M240" s="97"/>
    </row>
    <row r="241" spans="3:13" x14ac:dyDescent="0.3">
      <c r="C241" s="98"/>
      <c r="D241" s="114"/>
      <c r="E241" s="97"/>
      <c r="G241" s="98"/>
      <c r="H241" s="111"/>
      <c r="I241" s="97"/>
      <c r="K241" s="98"/>
      <c r="L241" s="111"/>
      <c r="M241" s="97"/>
    </row>
    <row r="242" spans="3:13" x14ac:dyDescent="0.3">
      <c r="C242" s="98"/>
      <c r="D242" s="114"/>
      <c r="E242" s="97"/>
      <c r="G242" s="98"/>
      <c r="H242" s="111"/>
      <c r="I242" s="97"/>
      <c r="K242" s="98"/>
      <c r="L242" s="111"/>
      <c r="M242" s="97"/>
    </row>
    <row r="243" spans="3:13" x14ac:dyDescent="0.3">
      <c r="C243" s="98"/>
      <c r="D243" s="114"/>
      <c r="E243" s="97"/>
      <c r="G243" s="98"/>
      <c r="H243" s="111"/>
      <c r="I243" s="97"/>
      <c r="K243" s="98"/>
      <c r="L243" s="111"/>
      <c r="M243" s="97"/>
    </row>
    <row r="244" spans="3:13" x14ac:dyDescent="0.3">
      <c r="C244" s="98"/>
      <c r="D244" s="114"/>
      <c r="E244" s="97"/>
      <c r="G244" s="98"/>
      <c r="H244" s="111"/>
      <c r="I244" s="97"/>
      <c r="K244" s="98"/>
      <c r="L244" s="111"/>
      <c r="M244" s="97"/>
    </row>
    <row r="245" spans="3:13" x14ac:dyDescent="0.3">
      <c r="C245" s="98"/>
      <c r="D245" s="114"/>
      <c r="E245" s="97"/>
      <c r="G245" s="98"/>
      <c r="H245" s="111"/>
      <c r="I245" s="97"/>
      <c r="K245" s="98"/>
      <c r="L245" s="111"/>
      <c r="M245" s="97"/>
    </row>
    <row r="246" spans="3:13" x14ac:dyDescent="0.3">
      <c r="C246" s="98"/>
      <c r="D246" s="114"/>
      <c r="E246" s="97"/>
      <c r="G246" s="98"/>
      <c r="H246" s="111"/>
      <c r="I246" s="97"/>
      <c r="K246" s="98"/>
      <c r="L246" s="111"/>
      <c r="M246" s="97"/>
    </row>
    <row r="247" spans="3:13" x14ac:dyDescent="0.3">
      <c r="C247" s="98"/>
      <c r="D247" s="114"/>
      <c r="E247" s="97"/>
      <c r="G247" s="98"/>
      <c r="H247" s="111"/>
      <c r="I247" s="97"/>
      <c r="K247" s="98"/>
      <c r="L247" s="111"/>
      <c r="M247" s="97"/>
    </row>
    <row r="248" spans="3:13" x14ac:dyDescent="0.3">
      <c r="C248" s="98"/>
      <c r="D248" s="114"/>
      <c r="E248" s="97"/>
      <c r="G248" s="98"/>
      <c r="H248" s="111"/>
      <c r="I248" s="97"/>
      <c r="K248" s="98"/>
      <c r="L248" s="111"/>
      <c r="M248" s="97"/>
    </row>
    <row r="249" spans="3:13" x14ac:dyDescent="0.3">
      <c r="C249" s="98"/>
      <c r="D249" s="114"/>
      <c r="E249" s="97"/>
      <c r="G249" s="98"/>
      <c r="H249" s="111"/>
      <c r="I249" s="97"/>
      <c r="K249" s="98"/>
      <c r="L249" s="111"/>
      <c r="M249" s="97"/>
    </row>
    <row r="250" spans="3:13" x14ac:dyDescent="0.3">
      <c r="C250" s="98"/>
      <c r="D250" s="114"/>
      <c r="E250" s="97"/>
      <c r="G250" s="98"/>
      <c r="H250" s="111"/>
      <c r="I250" s="97"/>
      <c r="K250" s="98"/>
      <c r="L250" s="111"/>
      <c r="M250" s="97"/>
    </row>
    <row r="251" spans="3:13" x14ac:dyDescent="0.3">
      <c r="C251" s="98"/>
      <c r="D251" s="114"/>
      <c r="E251" s="97"/>
      <c r="G251" s="98"/>
      <c r="H251" s="111"/>
      <c r="I251" s="97"/>
      <c r="K251" s="98"/>
      <c r="L251" s="111"/>
      <c r="M251" s="97"/>
    </row>
    <row r="252" spans="3:13" x14ac:dyDescent="0.3">
      <c r="C252" s="98"/>
      <c r="D252" s="114"/>
      <c r="E252" s="97"/>
      <c r="G252" s="98"/>
      <c r="H252" s="111"/>
      <c r="I252" s="97"/>
      <c r="K252" s="98"/>
      <c r="L252" s="111"/>
      <c r="M252" s="97"/>
    </row>
    <row r="253" spans="3:13" x14ac:dyDescent="0.3">
      <c r="C253" s="98"/>
      <c r="D253" s="114"/>
      <c r="E253" s="97"/>
      <c r="G253" s="98"/>
      <c r="H253" s="111"/>
      <c r="I253" s="97"/>
      <c r="K253" s="98"/>
      <c r="L253" s="111"/>
      <c r="M253" s="97"/>
    </row>
    <row r="254" spans="3:13" x14ac:dyDescent="0.3">
      <c r="C254" s="98"/>
      <c r="D254" s="114"/>
      <c r="E254" s="97"/>
      <c r="G254" s="98"/>
      <c r="H254" s="111"/>
      <c r="I254" s="97"/>
      <c r="K254" s="98"/>
      <c r="L254" s="111"/>
      <c r="M254" s="97"/>
    </row>
    <row r="255" spans="3:13" x14ac:dyDescent="0.3">
      <c r="C255" s="98"/>
      <c r="D255" s="114"/>
      <c r="E255" s="97"/>
      <c r="G255" s="98"/>
      <c r="H255" s="111"/>
      <c r="I255" s="97"/>
      <c r="K255" s="98"/>
      <c r="L255" s="111"/>
      <c r="M255" s="97"/>
    </row>
    <row r="256" spans="3:13" x14ac:dyDescent="0.3">
      <c r="C256" s="98"/>
      <c r="D256" s="114"/>
      <c r="E256" s="97"/>
      <c r="G256" s="98"/>
      <c r="H256" s="111"/>
      <c r="I256" s="97"/>
      <c r="K256" s="98"/>
      <c r="L256" s="111"/>
      <c r="M256" s="97"/>
    </row>
    <row r="257" spans="3:13" x14ac:dyDescent="0.3">
      <c r="C257" s="98"/>
      <c r="D257" s="114"/>
      <c r="E257" s="97"/>
      <c r="G257" s="98"/>
      <c r="H257" s="111"/>
      <c r="I257" s="97"/>
      <c r="K257" s="98"/>
      <c r="L257" s="111"/>
      <c r="M257" s="97"/>
    </row>
    <row r="258" spans="3:13" x14ac:dyDescent="0.3">
      <c r="C258" s="98"/>
      <c r="D258" s="114"/>
      <c r="E258" s="97"/>
      <c r="G258" s="98"/>
      <c r="H258" s="111"/>
      <c r="I258" s="97"/>
      <c r="K258" s="98"/>
      <c r="L258" s="111"/>
      <c r="M258" s="97"/>
    </row>
    <row r="259" spans="3:13" x14ac:dyDescent="0.3">
      <c r="C259" s="98"/>
      <c r="D259" s="114"/>
      <c r="E259" s="97"/>
      <c r="G259" s="98"/>
      <c r="H259" s="111"/>
      <c r="I259" s="97"/>
      <c r="K259" s="98"/>
      <c r="L259" s="111"/>
      <c r="M259" s="97"/>
    </row>
    <row r="260" spans="3:13" x14ac:dyDescent="0.3">
      <c r="C260" s="98"/>
      <c r="D260" s="114"/>
      <c r="E260" s="97"/>
      <c r="G260" s="98"/>
      <c r="H260" s="111"/>
      <c r="I260" s="97"/>
      <c r="K260" s="98"/>
      <c r="L260" s="111"/>
      <c r="M260" s="97"/>
    </row>
    <row r="261" spans="3:13" x14ac:dyDescent="0.3">
      <c r="C261" s="98"/>
      <c r="D261" s="114"/>
      <c r="E261" s="97"/>
      <c r="G261" s="98"/>
      <c r="H261" s="111"/>
      <c r="I261" s="97"/>
      <c r="K261" s="98"/>
      <c r="L261" s="111"/>
      <c r="M261" s="97"/>
    </row>
    <row r="262" spans="3:13" x14ac:dyDescent="0.3">
      <c r="C262" s="98"/>
      <c r="D262" s="114"/>
      <c r="E262" s="97"/>
      <c r="G262" s="98"/>
      <c r="H262" s="111"/>
      <c r="I262" s="97"/>
      <c r="K262" s="98"/>
      <c r="L262" s="111"/>
      <c r="M262" s="97"/>
    </row>
    <row r="263" spans="3:13" x14ac:dyDescent="0.3">
      <c r="C263" s="98"/>
      <c r="D263" s="114"/>
      <c r="E263" s="97"/>
      <c r="G263" s="98"/>
      <c r="H263" s="111"/>
      <c r="I263" s="97"/>
      <c r="K263" s="98"/>
      <c r="L263" s="111"/>
      <c r="M263" s="97"/>
    </row>
    <row r="264" spans="3:13" x14ac:dyDescent="0.3">
      <c r="C264" s="98"/>
      <c r="D264" s="114"/>
      <c r="E264" s="97"/>
      <c r="G264" s="98"/>
      <c r="H264" s="111"/>
      <c r="I264" s="97"/>
      <c r="K264" s="98"/>
      <c r="L264" s="111"/>
      <c r="M264" s="97"/>
    </row>
    <row r="265" spans="3:13" x14ac:dyDescent="0.3">
      <c r="C265" s="98"/>
      <c r="D265" s="114"/>
      <c r="E265" s="97"/>
      <c r="G265" s="98"/>
      <c r="H265" s="111"/>
      <c r="I265" s="97"/>
      <c r="K265" s="98"/>
      <c r="L265" s="111"/>
      <c r="M265" s="97"/>
    </row>
    <row r="266" spans="3:13" x14ac:dyDescent="0.3">
      <c r="C266" s="98"/>
      <c r="D266" s="114"/>
      <c r="E266" s="97"/>
      <c r="G266" s="98"/>
      <c r="H266" s="111"/>
      <c r="I266" s="97"/>
      <c r="K266" s="98"/>
      <c r="L266" s="111"/>
      <c r="M266" s="97"/>
    </row>
    <row r="267" spans="3:13" x14ac:dyDescent="0.3">
      <c r="C267" s="98"/>
      <c r="D267" s="114"/>
      <c r="E267" s="97"/>
      <c r="G267" s="98"/>
      <c r="H267" s="111"/>
      <c r="I267" s="97"/>
      <c r="K267" s="98"/>
      <c r="L267" s="111"/>
      <c r="M267" s="97"/>
    </row>
    <row r="268" spans="3:13" x14ac:dyDescent="0.3">
      <c r="C268" s="98"/>
      <c r="D268" s="114"/>
      <c r="E268" s="97"/>
      <c r="G268" s="98"/>
      <c r="H268" s="111"/>
      <c r="I268" s="97"/>
      <c r="K268" s="98"/>
      <c r="L268" s="111"/>
      <c r="M268" s="97"/>
    </row>
    <row r="269" spans="3:13" x14ac:dyDescent="0.3">
      <c r="C269" s="98"/>
      <c r="D269" s="114"/>
      <c r="E269" s="97"/>
      <c r="G269" s="98"/>
      <c r="H269" s="111"/>
      <c r="I269" s="97"/>
      <c r="K269" s="98"/>
      <c r="L269" s="111"/>
      <c r="M269" s="97"/>
    </row>
    <row r="270" spans="3:13" x14ac:dyDescent="0.3">
      <c r="C270" s="98"/>
      <c r="D270" s="114"/>
      <c r="E270" s="97"/>
      <c r="G270" s="98"/>
      <c r="H270" s="111"/>
      <c r="I270" s="97"/>
      <c r="K270" s="98"/>
      <c r="L270" s="111"/>
      <c r="M270" s="97"/>
    </row>
    <row r="271" spans="3:13" x14ac:dyDescent="0.3">
      <c r="C271" s="98"/>
      <c r="D271" s="114"/>
      <c r="E271" s="97"/>
      <c r="G271" s="98"/>
      <c r="H271" s="111"/>
      <c r="I271" s="97"/>
      <c r="K271" s="98"/>
      <c r="L271" s="111"/>
      <c r="M271" s="97"/>
    </row>
    <row r="272" spans="3:13" x14ac:dyDescent="0.3">
      <c r="C272" s="98"/>
      <c r="D272" s="114"/>
      <c r="E272" s="97"/>
      <c r="G272" s="98"/>
      <c r="H272" s="111"/>
      <c r="I272" s="97"/>
      <c r="K272" s="98"/>
      <c r="L272" s="111"/>
      <c r="M272" s="97"/>
    </row>
    <row r="273" spans="3:13" x14ac:dyDescent="0.3">
      <c r="C273" s="98"/>
      <c r="D273" s="114"/>
      <c r="E273" s="97"/>
      <c r="G273" s="98"/>
      <c r="H273" s="111"/>
      <c r="I273" s="97"/>
      <c r="K273" s="98"/>
      <c r="L273" s="111"/>
      <c r="M273" s="97"/>
    </row>
    <row r="274" spans="3:13" x14ac:dyDescent="0.3">
      <c r="C274" s="98"/>
      <c r="D274" s="114"/>
      <c r="E274" s="97"/>
      <c r="G274" s="98"/>
      <c r="H274" s="111"/>
      <c r="I274" s="97"/>
      <c r="K274" s="98"/>
      <c r="L274" s="111"/>
      <c r="M274" s="97"/>
    </row>
    <row r="275" spans="3:13" x14ac:dyDescent="0.3">
      <c r="C275" s="98"/>
      <c r="D275" s="114"/>
      <c r="E275" s="97"/>
      <c r="G275" s="98"/>
      <c r="H275" s="111"/>
      <c r="I275" s="97"/>
      <c r="K275" s="98"/>
      <c r="L275" s="111"/>
      <c r="M275" s="97"/>
    </row>
    <row r="276" spans="3:13" x14ac:dyDescent="0.3">
      <c r="C276" s="98"/>
      <c r="D276" s="114"/>
      <c r="E276" s="97"/>
      <c r="G276" s="98"/>
      <c r="H276" s="111"/>
      <c r="I276" s="97"/>
      <c r="K276" s="98"/>
      <c r="L276" s="111"/>
      <c r="M276" s="97"/>
    </row>
    <row r="277" spans="3:13" x14ac:dyDescent="0.3">
      <c r="C277" s="98"/>
      <c r="D277" s="114"/>
      <c r="E277" s="97"/>
      <c r="G277" s="98"/>
      <c r="H277" s="111"/>
      <c r="I277" s="97"/>
      <c r="K277" s="98"/>
      <c r="L277" s="111"/>
      <c r="M277" s="97"/>
    </row>
    <row r="278" spans="3:13" x14ac:dyDescent="0.3">
      <c r="C278" s="98"/>
      <c r="D278" s="114"/>
      <c r="E278" s="97"/>
      <c r="G278" s="98"/>
      <c r="H278" s="111"/>
      <c r="I278" s="97"/>
      <c r="K278" s="98"/>
      <c r="L278" s="111"/>
      <c r="M278" s="97"/>
    </row>
    <row r="279" spans="3:13" x14ac:dyDescent="0.3">
      <c r="C279" s="98"/>
      <c r="D279" s="114"/>
      <c r="E279" s="97"/>
      <c r="G279" s="98"/>
      <c r="H279" s="111"/>
      <c r="I279" s="97"/>
      <c r="K279" s="98"/>
      <c r="L279" s="111"/>
      <c r="M279" s="97"/>
    </row>
    <row r="280" spans="3:13" x14ac:dyDescent="0.3">
      <c r="C280" s="98"/>
      <c r="D280" s="114"/>
      <c r="E280" s="97"/>
      <c r="G280" s="98"/>
      <c r="H280" s="111"/>
      <c r="I280" s="97"/>
      <c r="K280" s="98"/>
      <c r="L280" s="111"/>
      <c r="M280" s="97"/>
    </row>
    <row r="281" spans="3:13" x14ac:dyDescent="0.3">
      <c r="C281" s="98"/>
      <c r="D281" s="114"/>
      <c r="E281" s="97"/>
      <c r="G281" s="98"/>
      <c r="H281" s="111"/>
      <c r="I281" s="97"/>
      <c r="K281" s="98"/>
      <c r="L281" s="111"/>
      <c r="M281" s="97"/>
    </row>
    <row r="282" spans="3:13" x14ac:dyDescent="0.3">
      <c r="C282" s="98"/>
      <c r="D282" s="114"/>
      <c r="E282" s="97"/>
      <c r="G282" s="98"/>
      <c r="H282" s="111"/>
      <c r="I282" s="97"/>
      <c r="K282" s="98"/>
      <c r="L282" s="111"/>
      <c r="M282" s="97"/>
    </row>
    <row r="283" spans="3:13" x14ac:dyDescent="0.3">
      <c r="C283" s="98"/>
      <c r="D283" s="114"/>
      <c r="E283" s="97"/>
      <c r="G283" s="98"/>
      <c r="H283" s="111"/>
      <c r="I283" s="97"/>
      <c r="K283" s="98"/>
      <c r="L283" s="111"/>
      <c r="M283" s="97"/>
    </row>
    <row r="284" spans="3:13" x14ac:dyDescent="0.3">
      <c r="C284" s="98"/>
      <c r="D284" s="114"/>
      <c r="E284" s="97"/>
      <c r="G284" s="98"/>
      <c r="H284" s="111"/>
      <c r="I284" s="97"/>
      <c r="K284" s="98"/>
      <c r="L284" s="111"/>
      <c r="M284" s="97"/>
    </row>
    <row r="285" spans="3:13" x14ac:dyDescent="0.3">
      <c r="C285" s="98"/>
      <c r="D285" s="114"/>
      <c r="E285" s="97"/>
      <c r="G285" s="98"/>
      <c r="H285" s="111"/>
      <c r="I285" s="97"/>
      <c r="K285" s="98"/>
      <c r="L285" s="111"/>
      <c r="M285" s="97"/>
    </row>
    <row r="286" spans="3:13" x14ac:dyDescent="0.3">
      <c r="C286" s="98"/>
      <c r="D286" s="114"/>
      <c r="E286" s="97"/>
      <c r="G286" s="98"/>
      <c r="H286" s="111"/>
      <c r="I286" s="97"/>
      <c r="K286" s="98"/>
      <c r="L286" s="111"/>
      <c r="M286" s="97"/>
    </row>
    <row r="287" spans="3:13" x14ac:dyDescent="0.3">
      <c r="C287" s="98"/>
      <c r="D287" s="114"/>
      <c r="E287" s="97"/>
      <c r="G287" s="98"/>
      <c r="H287" s="111"/>
      <c r="I287" s="97"/>
      <c r="K287" s="98"/>
      <c r="L287" s="111"/>
      <c r="M287" s="97"/>
    </row>
    <row r="288" spans="3:13" x14ac:dyDescent="0.3">
      <c r="C288" s="98"/>
      <c r="D288" s="114"/>
      <c r="E288" s="97"/>
      <c r="G288" s="98"/>
      <c r="H288" s="111"/>
      <c r="I288" s="97"/>
      <c r="K288" s="98"/>
      <c r="L288" s="111"/>
      <c r="M288" s="97"/>
    </row>
    <row r="289" spans="3:13" x14ac:dyDescent="0.3">
      <c r="C289" s="98"/>
      <c r="D289" s="114"/>
      <c r="E289" s="97"/>
      <c r="G289" s="98"/>
      <c r="H289" s="111"/>
      <c r="I289" s="97"/>
      <c r="K289" s="98"/>
      <c r="L289" s="111"/>
      <c r="M289" s="97"/>
    </row>
    <row r="290" spans="3:13" x14ac:dyDescent="0.3">
      <c r="C290" s="98"/>
      <c r="D290" s="114"/>
      <c r="E290" s="97"/>
      <c r="G290" s="98"/>
      <c r="H290" s="111"/>
      <c r="I290" s="97"/>
      <c r="K290" s="98"/>
      <c r="L290" s="111"/>
      <c r="M290" s="97"/>
    </row>
    <row r="291" spans="3:13" x14ac:dyDescent="0.3">
      <c r="C291" s="98"/>
      <c r="D291" s="114"/>
      <c r="E291" s="97"/>
      <c r="G291" s="98"/>
      <c r="H291" s="111"/>
      <c r="I291" s="97"/>
      <c r="K291" s="98"/>
      <c r="L291" s="111"/>
      <c r="M291" s="97"/>
    </row>
    <row r="292" spans="3:13" x14ac:dyDescent="0.3">
      <c r="C292" s="98"/>
      <c r="D292" s="114"/>
      <c r="E292" s="97"/>
      <c r="G292" s="98"/>
      <c r="H292" s="111"/>
      <c r="I292" s="97"/>
      <c r="K292" s="98"/>
      <c r="L292" s="111"/>
      <c r="M292" s="97"/>
    </row>
    <row r="293" spans="3:13" x14ac:dyDescent="0.3">
      <c r="C293" s="98"/>
      <c r="D293" s="114"/>
      <c r="E293" s="97"/>
      <c r="G293" s="98"/>
      <c r="H293" s="111"/>
      <c r="I293" s="97"/>
      <c r="K293" s="98"/>
      <c r="L293" s="111"/>
      <c r="M293" s="97"/>
    </row>
    <row r="294" spans="3:13" x14ac:dyDescent="0.3">
      <c r="C294" s="98"/>
      <c r="D294" s="114"/>
      <c r="E294" s="97"/>
      <c r="G294" s="98"/>
      <c r="H294" s="111"/>
      <c r="I294" s="97"/>
      <c r="K294" s="98"/>
      <c r="L294" s="111"/>
      <c r="M294" s="97"/>
    </row>
    <row r="295" spans="3:13" x14ac:dyDescent="0.3">
      <c r="C295" s="98"/>
      <c r="D295" s="114"/>
      <c r="E295" s="97"/>
      <c r="G295" s="98"/>
      <c r="H295" s="111"/>
      <c r="I295" s="97"/>
      <c r="K295" s="98"/>
      <c r="L295" s="111"/>
      <c r="M295" s="97"/>
    </row>
    <row r="296" spans="3:13" x14ac:dyDescent="0.3">
      <c r="C296" s="98"/>
      <c r="D296" s="114"/>
      <c r="E296" s="97"/>
      <c r="G296" s="98"/>
      <c r="H296" s="111"/>
      <c r="I296" s="97"/>
      <c r="K296" s="98"/>
      <c r="L296" s="111"/>
      <c r="M296" s="97"/>
    </row>
    <row r="297" spans="3:13" x14ac:dyDescent="0.3">
      <c r="C297" s="98"/>
      <c r="D297" s="114"/>
      <c r="E297" s="97"/>
      <c r="G297" s="98"/>
      <c r="H297" s="111"/>
      <c r="I297" s="97"/>
      <c r="K297" s="98"/>
      <c r="L297" s="111"/>
      <c r="M297" s="97"/>
    </row>
    <row r="298" spans="3:13" x14ac:dyDescent="0.3">
      <c r="C298" s="98"/>
      <c r="D298" s="114"/>
      <c r="E298" s="97"/>
      <c r="G298" s="98"/>
      <c r="H298" s="111"/>
      <c r="I298" s="97"/>
      <c r="K298" s="98"/>
      <c r="L298" s="111"/>
      <c r="M298" s="97"/>
    </row>
    <row r="299" spans="3:13" x14ac:dyDescent="0.3">
      <c r="C299" s="98"/>
      <c r="D299" s="114"/>
      <c r="E299" s="97"/>
      <c r="G299" s="98"/>
      <c r="H299" s="111"/>
      <c r="I299" s="97"/>
      <c r="K299" s="98"/>
      <c r="L299" s="111"/>
      <c r="M299" s="97"/>
    </row>
    <row r="300" spans="3:13" x14ac:dyDescent="0.3">
      <c r="C300" s="98"/>
      <c r="D300" s="114"/>
      <c r="E300" s="97"/>
      <c r="G300" s="98"/>
      <c r="H300" s="111"/>
      <c r="I300" s="97"/>
      <c r="K300" s="98"/>
      <c r="L300" s="111"/>
      <c r="M300" s="97"/>
    </row>
    <row r="301" spans="3:13" x14ac:dyDescent="0.3">
      <c r="C301" s="98"/>
      <c r="D301" s="114"/>
      <c r="E301" s="97"/>
      <c r="G301" s="98"/>
      <c r="H301" s="111"/>
      <c r="I301" s="97"/>
      <c r="K301" s="98"/>
      <c r="L301" s="111"/>
      <c r="M301" s="97"/>
    </row>
    <row r="302" spans="3:13" x14ac:dyDescent="0.3">
      <c r="C302" s="98"/>
      <c r="D302" s="114"/>
      <c r="E302" s="97"/>
      <c r="G302" s="98"/>
      <c r="H302" s="111"/>
      <c r="I302" s="97"/>
      <c r="K302" s="98"/>
      <c r="L302" s="111"/>
      <c r="M302" s="97"/>
    </row>
    <row r="303" spans="3:13" x14ac:dyDescent="0.3">
      <c r="C303" s="98"/>
      <c r="D303" s="114"/>
      <c r="E303" s="97"/>
      <c r="G303" s="98"/>
      <c r="H303" s="111"/>
      <c r="I303" s="97"/>
      <c r="K303" s="98"/>
      <c r="L303" s="111"/>
      <c r="M303" s="97"/>
    </row>
    <row r="304" spans="3:13" x14ac:dyDescent="0.3">
      <c r="C304" s="98"/>
      <c r="D304" s="114"/>
      <c r="E304" s="97"/>
      <c r="G304" s="98"/>
      <c r="H304" s="111"/>
      <c r="I304" s="97"/>
      <c r="K304" s="98"/>
      <c r="L304" s="111"/>
      <c r="M304" s="97"/>
    </row>
    <row r="305" spans="3:13" x14ac:dyDescent="0.3">
      <c r="C305" s="98"/>
      <c r="D305" s="114"/>
      <c r="E305" s="97"/>
      <c r="G305" s="98"/>
      <c r="H305" s="111"/>
      <c r="I305" s="97"/>
      <c r="K305" s="98"/>
      <c r="L305" s="111"/>
      <c r="M305" s="97"/>
    </row>
    <row r="306" spans="3:13" x14ac:dyDescent="0.3">
      <c r="C306" s="98"/>
      <c r="D306" s="114"/>
      <c r="E306" s="97"/>
      <c r="G306" s="98"/>
      <c r="H306" s="111"/>
      <c r="I306" s="97"/>
      <c r="K306" s="98"/>
      <c r="L306" s="111"/>
      <c r="M306" s="97"/>
    </row>
    <row r="307" spans="3:13" x14ac:dyDescent="0.3">
      <c r="C307" s="98"/>
      <c r="D307" s="114"/>
      <c r="E307" s="97"/>
      <c r="G307" s="98"/>
      <c r="H307" s="111"/>
      <c r="I307" s="97"/>
      <c r="K307" s="98"/>
      <c r="L307" s="111"/>
      <c r="M307" s="97"/>
    </row>
    <row r="308" spans="3:13" x14ac:dyDescent="0.3">
      <c r="C308" s="98"/>
      <c r="D308" s="114"/>
      <c r="E308" s="97"/>
      <c r="G308" s="98"/>
      <c r="H308" s="111"/>
      <c r="I308" s="97"/>
      <c r="K308" s="98"/>
      <c r="L308" s="111"/>
      <c r="M308" s="97"/>
    </row>
    <row r="309" spans="3:13" x14ac:dyDescent="0.3">
      <c r="C309" s="98"/>
      <c r="D309" s="114"/>
      <c r="E309" s="97"/>
      <c r="G309" s="98"/>
      <c r="H309" s="111"/>
      <c r="I309" s="97"/>
      <c r="K309" s="98"/>
      <c r="L309" s="111"/>
      <c r="M309" s="97"/>
    </row>
    <row r="310" spans="3:13" x14ac:dyDescent="0.3">
      <c r="C310" s="98"/>
      <c r="D310" s="114"/>
      <c r="E310" s="97"/>
      <c r="G310" s="98"/>
      <c r="H310" s="111"/>
      <c r="I310" s="97"/>
      <c r="K310" s="98"/>
      <c r="L310" s="111"/>
      <c r="M310" s="97"/>
    </row>
    <row r="311" spans="3:13" x14ac:dyDescent="0.3">
      <c r="C311" s="98"/>
      <c r="D311" s="114"/>
      <c r="E311" s="97"/>
      <c r="G311" s="98"/>
      <c r="H311" s="111"/>
      <c r="I311" s="97"/>
      <c r="K311" s="98"/>
      <c r="L311" s="111"/>
      <c r="M311" s="97"/>
    </row>
    <row r="312" spans="3:13" x14ac:dyDescent="0.3">
      <c r="C312" s="98"/>
      <c r="D312" s="114"/>
      <c r="E312" s="97"/>
      <c r="G312" s="98"/>
      <c r="H312" s="111"/>
      <c r="I312" s="97"/>
      <c r="K312" s="98"/>
      <c r="L312" s="111"/>
      <c r="M312" s="97"/>
    </row>
    <row r="313" spans="3:13" x14ac:dyDescent="0.3">
      <c r="C313" s="98"/>
      <c r="D313" s="114"/>
      <c r="E313" s="97"/>
      <c r="G313" s="98"/>
      <c r="H313" s="111"/>
      <c r="I313" s="97"/>
      <c r="K313" s="98"/>
      <c r="L313" s="111"/>
      <c r="M313" s="97"/>
    </row>
    <row r="314" spans="3:13" x14ac:dyDescent="0.3">
      <c r="C314" s="98"/>
      <c r="D314" s="114"/>
      <c r="E314" s="97"/>
      <c r="G314" s="98"/>
      <c r="H314" s="111"/>
      <c r="I314" s="97"/>
      <c r="K314" s="98"/>
      <c r="L314" s="111"/>
      <c r="M314" s="97"/>
    </row>
    <row r="315" spans="3:13" x14ac:dyDescent="0.3">
      <c r="C315" s="98"/>
      <c r="D315" s="114"/>
      <c r="E315" s="97"/>
      <c r="G315" s="98"/>
      <c r="H315" s="111"/>
      <c r="I315" s="97"/>
      <c r="K315" s="98"/>
      <c r="L315" s="111"/>
      <c r="M315" s="97"/>
    </row>
    <row r="316" spans="3:13" x14ac:dyDescent="0.3">
      <c r="C316" s="98"/>
      <c r="D316" s="114"/>
      <c r="E316" s="97"/>
      <c r="G316" s="98"/>
      <c r="H316" s="111"/>
      <c r="I316" s="97"/>
      <c r="K316" s="98"/>
      <c r="L316" s="111"/>
      <c r="M316" s="97"/>
    </row>
    <row r="317" spans="3:13" x14ac:dyDescent="0.3">
      <c r="C317" s="98"/>
      <c r="D317" s="114"/>
      <c r="E317" s="97"/>
      <c r="G317" s="98"/>
      <c r="H317" s="111"/>
      <c r="I317" s="97"/>
      <c r="K317" s="98"/>
      <c r="L317" s="111"/>
      <c r="M317" s="97"/>
    </row>
    <row r="318" spans="3:13" x14ac:dyDescent="0.3">
      <c r="C318" s="98"/>
      <c r="D318" s="114"/>
      <c r="E318" s="97"/>
      <c r="G318" s="98"/>
      <c r="H318" s="111"/>
      <c r="I318" s="97"/>
      <c r="K318" s="98"/>
      <c r="L318" s="111"/>
      <c r="M318" s="97"/>
    </row>
    <row r="319" spans="3:13" x14ac:dyDescent="0.3">
      <c r="C319" s="98"/>
      <c r="D319" s="114"/>
      <c r="E319" s="97"/>
      <c r="G319" s="98"/>
      <c r="H319" s="111"/>
      <c r="I319" s="97"/>
      <c r="K319" s="98"/>
      <c r="L319" s="111"/>
      <c r="M319" s="97"/>
    </row>
    <row r="320" spans="3:13" x14ac:dyDescent="0.3">
      <c r="C320" s="98"/>
      <c r="D320" s="114"/>
      <c r="E320" s="97"/>
      <c r="G320" s="98"/>
      <c r="H320" s="111"/>
      <c r="I320" s="97"/>
      <c r="K320" s="98"/>
      <c r="L320" s="111"/>
      <c r="M320" s="97"/>
    </row>
    <row r="321" spans="3:13" x14ac:dyDescent="0.3">
      <c r="C321" s="98"/>
      <c r="D321" s="114"/>
      <c r="E321" s="97"/>
      <c r="G321" s="98"/>
      <c r="H321" s="111"/>
      <c r="I321" s="97"/>
      <c r="K321" s="98"/>
      <c r="L321" s="111"/>
      <c r="M321" s="97"/>
    </row>
    <row r="322" spans="3:13" x14ac:dyDescent="0.3">
      <c r="C322" s="98"/>
      <c r="D322" s="114"/>
      <c r="E322" s="97"/>
      <c r="G322" s="98"/>
      <c r="H322" s="111"/>
      <c r="I322" s="97"/>
      <c r="K322" s="98"/>
      <c r="L322" s="111"/>
      <c r="M322" s="97"/>
    </row>
    <row r="323" spans="3:13" x14ac:dyDescent="0.3">
      <c r="C323" s="98"/>
      <c r="D323" s="114"/>
      <c r="E323" s="97"/>
      <c r="G323" s="98"/>
      <c r="H323" s="111"/>
      <c r="I323" s="97"/>
      <c r="K323" s="98"/>
      <c r="L323" s="111"/>
      <c r="M323" s="97"/>
    </row>
    <row r="324" spans="3:13" x14ac:dyDescent="0.3">
      <c r="C324" s="98"/>
      <c r="D324" s="114"/>
      <c r="E324" s="97"/>
      <c r="G324" s="98"/>
      <c r="H324" s="111"/>
      <c r="I324" s="97"/>
      <c r="K324" s="98"/>
      <c r="L324" s="111"/>
      <c r="M324" s="97"/>
    </row>
    <row r="325" spans="3:13" x14ac:dyDescent="0.3">
      <c r="C325" s="98"/>
      <c r="D325" s="114"/>
      <c r="E325" s="97"/>
      <c r="G325" s="98"/>
      <c r="H325" s="111"/>
      <c r="I325" s="97"/>
      <c r="K325" s="98"/>
      <c r="L325" s="111"/>
      <c r="M325" s="97"/>
    </row>
    <row r="326" spans="3:13" x14ac:dyDescent="0.3">
      <c r="C326" s="98"/>
      <c r="D326" s="114"/>
      <c r="E326" s="97"/>
      <c r="G326" s="98"/>
      <c r="H326" s="111"/>
      <c r="I326" s="97"/>
      <c r="K326" s="98"/>
      <c r="L326" s="111"/>
      <c r="M326" s="97"/>
    </row>
    <row r="327" spans="3:13" x14ac:dyDescent="0.3">
      <c r="C327" s="98"/>
      <c r="D327" s="114"/>
      <c r="E327" s="97"/>
      <c r="G327" s="98"/>
      <c r="H327" s="111"/>
      <c r="I327" s="97"/>
      <c r="K327" s="98"/>
      <c r="L327" s="111"/>
      <c r="M327" s="97"/>
    </row>
    <row r="328" spans="3:13" x14ac:dyDescent="0.3">
      <c r="C328" s="98"/>
      <c r="D328" s="114"/>
      <c r="E328" s="97"/>
      <c r="G328" s="98"/>
      <c r="H328" s="111"/>
      <c r="I328" s="97"/>
      <c r="K328" s="98"/>
      <c r="L328" s="111"/>
      <c r="M328" s="97"/>
    </row>
    <row r="329" spans="3:13" x14ac:dyDescent="0.3">
      <c r="C329" s="98"/>
      <c r="D329" s="114"/>
      <c r="E329" s="97"/>
      <c r="G329" s="98"/>
      <c r="H329" s="111"/>
      <c r="I329" s="97"/>
      <c r="K329" s="98"/>
      <c r="L329" s="111"/>
      <c r="M329" s="97"/>
    </row>
    <row r="330" spans="3:13" x14ac:dyDescent="0.3">
      <c r="C330" s="98"/>
      <c r="D330" s="114"/>
      <c r="E330" s="97"/>
      <c r="G330" s="98"/>
      <c r="H330" s="111"/>
      <c r="I330" s="97"/>
      <c r="K330" s="98"/>
      <c r="L330" s="111"/>
      <c r="M330" s="97"/>
    </row>
    <row r="331" spans="3:13" x14ac:dyDescent="0.3">
      <c r="C331" s="98"/>
      <c r="D331" s="114"/>
      <c r="E331" s="97"/>
      <c r="G331" s="98"/>
      <c r="H331" s="111"/>
      <c r="I331" s="97"/>
      <c r="K331" s="98"/>
      <c r="L331" s="111"/>
      <c r="M331" s="97"/>
    </row>
    <row r="332" spans="3:13" x14ac:dyDescent="0.3">
      <c r="C332" s="98"/>
      <c r="D332" s="114"/>
      <c r="E332" s="97"/>
      <c r="G332" s="98"/>
      <c r="H332" s="111"/>
      <c r="I332" s="97"/>
      <c r="K332" s="98"/>
      <c r="L332" s="111"/>
      <c r="M332" s="97"/>
    </row>
    <row r="333" spans="3:13" x14ac:dyDescent="0.3">
      <c r="C333" s="98"/>
      <c r="D333" s="114"/>
      <c r="E333" s="97"/>
      <c r="G333" s="98"/>
      <c r="H333" s="111"/>
      <c r="I333" s="97"/>
      <c r="K333" s="98"/>
      <c r="L333" s="111"/>
      <c r="M333" s="97"/>
    </row>
    <row r="334" spans="3:13" x14ac:dyDescent="0.3">
      <c r="C334" s="98"/>
      <c r="D334" s="114"/>
      <c r="E334" s="97"/>
      <c r="G334" s="98"/>
      <c r="H334" s="111"/>
      <c r="I334" s="97"/>
      <c r="K334" s="98"/>
      <c r="L334" s="111"/>
      <c r="M334" s="97"/>
    </row>
    <row r="335" spans="3:13" x14ac:dyDescent="0.3">
      <c r="C335" s="98"/>
      <c r="D335" s="114"/>
      <c r="E335" s="97"/>
      <c r="G335" s="98"/>
      <c r="H335" s="111"/>
      <c r="I335" s="97"/>
      <c r="K335" s="98"/>
      <c r="L335" s="111"/>
      <c r="M335" s="97"/>
    </row>
    <row r="336" spans="3:13" x14ac:dyDescent="0.3">
      <c r="C336" s="98"/>
      <c r="D336" s="114"/>
      <c r="E336" s="97"/>
      <c r="G336" s="98"/>
      <c r="H336" s="111"/>
      <c r="I336" s="97"/>
      <c r="K336" s="98"/>
      <c r="L336" s="111"/>
      <c r="M336" s="97"/>
    </row>
    <row r="337" spans="3:13" x14ac:dyDescent="0.3">
      <c r="C337" s="98"/>
      <c r="D337" s="114"/>
      <c r="E337" s="97"/>
      <c r="G337" s="98"/>
      <c r="H337" s="111"/>
      <c r="I337" s="97"/>
      <c r="K337" s="98"/>
      <c r="L337" s="111"/>
      <c r="M337" s="97"/>
    </row>
    <row r="338" spans="3:13" x14ac:dyDescent="0.3">
      <c r="C338" s="98"/>
      <c r="D338" s="114"/>
      <c r="E338" s="97"/>
      <c r="G338" s="98"/>
      <c r="H338" s="111"/>
      <c r="I338" s="97"/>
      <c r="K338" s="98"/>
      <c r="L338" s="111"/>
      <c r="M338" s="97"/>
    </row>
    <row r="339" spans="3:13" x14ac:dyDescent="0.3">
      <c r="C339" s="98"/>
      <c r="D339" s="114"/>
      <c r="E339" s="97"/>
      <c r="G339" s="98"/>
      <c r="H339" s="111"/>
      <c r="I339" s="97"/>
      <c r="K339" s="98"/>
      <c r="L339" s="111"/>
      <c r="M339" s="97"/>
    </row>
    <row r="340" spans="3:13" x14ac:dyDescent="0.3">
      <c r="C340" s="98"/>
      <c r="D340" s="114"/>
      <c r="E340" s="97"/>
      <c r="G340" s="98"/>
      <c r="H340" s="111"/>
      <c r="I340" s="97"/>
      <c r="K340" s="98"/>
      <c r="L340" s="111"/>
      <c r="M340" s="97"/>
    </row>
    <row r="341" spans="3:13" x14ac:dyDescent="0.3">
      <c r="C341" s="98"/>
      <c r="D341" s="114"/>
      <c r="E341" s="97"/>
      <c r="G341" s="98"/>
      <c r="H341" s="111"/>
      <c r="I341" s="97"/>
      <c r="K341" s="98"/>
      <c r="L341" s="111"/>
      <c r="M341" s="97"/>
    </row>
    <row r="342" spans="3:13" x14ac:dyDescent="0.3">
      <c r="C342" s="98"/>
      <c r="D342" s="114"/>
      <c r="E342" s="97"/>
      <c r="G342" s="98"/>
      <c r="H342" s="111"/>
      <c r="I342" s="97"/>
      <c r="K342" s="98"/>
      <c r="L342" s="111"/>
      <c r="M342" s="97"/>
    </row>
    <row r="343" spans="3:13" x14ac:dyDescent="0.3">
      <c r="C343" s="98"/>
      <c r="D343" s="114"/>
      <c r="E343" s="97"/>
      <c r="G343" s="98"/>
      <c r="H343" s="111"/>
      <c r="I343" s="97"/>
      <c r="K343" s="98"/>
      <c r="L343" s="111"/>
      <c r="M343" s="97"/>
    </row>
    <row r="344" spans="3:13" x14ac:dyDescent="0.3">
      <c r="C344" s="98"/>
      <c r="D344" s="114"/>
      <c r="E344" s="97"/>
      <c r="G344" s="98"/>
      <c r="H344" s="111"/>
      <c r="I344" s="97"/>
      <c r="K344" s="98"/>
      <c r="L344" s="111"/>
      <c r="M344" s="97"/>
    </row>
    <row r="345" spans="3:13" x14ac:dyDescent="0.3">
      <c r="C345" s="98"/>
      <c r="D345" s="114"/>
      <c r="E345" s="97"/>
      <c r="G345" s="98"/>
      <c r="H345" s="111"/>
      <c r="I345" s="97"/>
      <c r="K345" s="98"/>
      <c r="L345" s="111"/>
      <c r="M345" s="97"/>
    </row>
    <row r="346" spans="3:13" x14ac:dyDescent="0.3">
      <c r="C346" s="98"/>
      <c r="D346" s="114"/>
      <c r="E346" s="97"/>
      <c r="G346" s="98"/>
      <c r="H346" s="111"/>
      <c r="I346" s="97"/>
      <c r="K346" s="98"/>
      <c r="L346" s="111"/>
      <c r="M346" s="97"/>
    </row>
    <row r="347" spans="3:13" x14ac:dyDescent="0.3">
      <c r="C347" s="98"/>
      <c r="D347" s="114"/>
      <c r="E347" s="97"/>
      <c r="G347" s="98"/>
      <c r="H347" s="111"/>
      <c r="I347" s="97"/>
      <c r="K347" s="98"/>
      <c r="L347" s="111"/>
      <c r="M347" s="97"/>
    </row>
    <row r="348" spans="3:13" x14ac:dyDescent="0.3">
      <c r="C348" s="98"/>
      <c r="D348" s="114"/>
      <c r="E348" s="97"/>
      <c r="G348" s="98"/>
      <c r="H348" s="111"/>
      <c r="I348" s="97"/>
      <c r="K348" s="98"/>
      <c r="L348" s="111"/>
      <c r="M348" s="97"/>
    </row>
    <row r="349" spans="3:13" x14ac:dyDescent="0.3">
      <c r="C349" s="98"/>
      <c r="D349" s="114"/>
      <c r="E349" s="97"/>
      <c r="G349" s="98"/>
      <c r="H349" s="111"/>
      <c r="I349" s="97"/>
      <c r="K349" s="98"/>
      <c r="L349" s="111"/>
      <c r="M349" s="97"/>
    </row>
    <row r="350" spans="3:13" x14ac:dyDescent="0.3">
      <c r="C350" s="98"/>
      <c r="D350" s="114"/>
      <c r="E350" s="97"/>
      <c r="G350" s="98"/>
      <c r="H350" s="111"/>
      <c r="I350" s="97"/>
      <c r="K350" s="98"/>
      <c r="L350" s="111"/>
      <c r="M350" s="97"/>
    </row>
    <row r="351" spans="3:13" x14ac:dyDescent="0.3">
      <c r="C351" s="98"/>
      <c r="D351" s="114"/>
      <c r="E351" s="97"/>
      <c r="G351" s="98"/>
      <c r="H351" s="111"/>
      <c r="I351" s="97"/>
      <c r="K351" s="98"/>
      <c r="L351" s="111"/>
      <c r="M351" s="97"/>
    </row>
    <row r="352" spans="3:13" x14ac:dyDescent="0.3">
      <c r="C352" s="98"/>
      <c r="D352" s="114"/>
      <c r="E352" s="97"/>
      <c r="G352" s="98"/>
      <c r="H352" s="111"/>
      <c r="I352" s="97"/>
      <c r="K352" s="98"/>
      <c r="L352" s="111"/>
      <c r="M352" s="97"/>
    </row>
    <row r="353" spans="3:13" x14ac:dyDescent="0.3">
      <c r="C353" s="98"/>
      <c r="D353" s="114"/>
      <c r="E353" s="97"/>
      <c r="G353" s="98"/>
      <c r="H353" s="111"/>
      <c r="I353" s="97"/>
      <c r="K353" s="98"/>
      <c r="L353" s="111"/>
      <c r="M353" s="97"/>
    </row>
    <row r="354" spans="3:13" x14ac:dyDescent="0.3">
      <c r="C354" s="98"/>
      <c r="D354" s="114"/>
      <c r="E354" s="97"/>
      <c r="G354" s="98"/>
      <c r="H354" s="111"/>
      <c r="I354" s="97"/>
      <c r="K354" s="98"/>
      <c r="L354" s="111"/>
      <c r="M354" s="97"/>
    </row>
    <row r="355" spans="3:13" x14ac:dyDescent="0.3">
      <c r="C355" s="98"/>
      <c r="D355" s="114"/>
      <c r="E355" s="97"/>
      <c r="G355" s="98"/>
      <c r="H355" s="111"/>
      <c r="I355" s="97"/>
      <c r="K355" s="98"/>
      <c r="L355" s="111"/>
      <c r="M355" s="97"/>
    </row>
    <row r="356" spans="3:13" x14ac:dyDescent="0.3">
      <c r="C356" s="98"/>
      <c r="D356" s="114"/>
      <c r="E356" s="97"/>
      <c r="G356" s="98"/>
      <c r="H356" s="111"/>
      <c r="I356" s="97"/>
      <c r="K356" s="98"/>
      <c r="L356" s="111"/>
      <c r="M356" s="97"/>
    </row>
    <row r="357" spans="3:13" x14ac:dyDescent="0.3">
      <c r="C357" s="98"/>
      <c r="D357" s="114"/>
      <c r="E357" s="97"/>
      <c r="G357" s="98"/>
      <c r="H357" s="111"/>
      <c r="I357" s="97"/>
      <c r="K357" s="98"/>
      <c r="L357" s="111"/>
      <c r="M357" s="97"/>
    </row>
    <row r="358" spans="3:13" x14ac:dyDescent="0.3">
      <c r="C358" s="98"/>
      <c r="D358" s="114"/>
      <c r="E358" s="97"/>
      <c r="G358" s="98"/>
      <c r="H358" s="111"/>
      <c r="I358" s="97"/>
      <c r="K358" s="98"/>
      <c r="L358" s="111"/>
      <c r="M358" s="97"/>
    </row>
    <row r="359" spans="3:13" x14ac:dyDescent="0.3">
      <c r="C359" s="98"/>
      <c r="D359" s="114"/>
      <c r="E359" s="97"/>
      <c r="G359" s="98"/>
      <c r="H359" s="111"/>
      <c r="I359" s="97"/>
      <c r="K359" s="98"/>
      <c r="L359" s="111"/>
      <c r="M359" s="97"/>
    </row>
    <row r="360" spans="3:13" x14ac:dyDescent="0.3">
      <c r="C360" s="98"/>
      <c r="D360" s="114"/>
      <c r="E360" s="97"/>
      <c r="G360" s="98"/>
      <c r="H360" s="111"/>
      <c r="I360" s="97"/>
      <c r="K360" s="98"/>
      <c r="L360" s="111"/>
      <c r="M360" s="97"/>
    </row>
    <row r="361" spans="3:13" x14ac:dyDescent="0.3">
      <c r="C361" s="98"/>
      <c r="D361" s="114"/>
      <c r="E361" s="97"/>
      <c r="G361" s="98"/>
      <c r="H361" s="111"/>
      <c r="I361" s="97"/>
      <c r="K361" s="98"/>
      <c r="L361" s="111"/>
      <c r="M361" s="97"/>
    </row>
    <row r="362" spans="3:13" x14ac:dyDescent="0.3">
      <c r="C362" s="98"/>
      <c r="D362" s="114"/>
      <c r="E362" s="97"/>
      <c r="G362" s="98"/>
      <c r="H362" s="111"/>
      <c r="I362" s="97"/>
      <c r="K362" s="98"/>
      <c r="L362" s="111"/>
      <c r="M362" s="97"/>
    </row>
    <row r="363" spans="3:13" x14ac:dyDescent="0.3">
      <c r="C363" s="98"/>
      <c r="D363" s="114"/>
      <c r="E363" s="97"/>
      <c r="G363" s="98"/>
      <c r="H363" s="111"/>
      <c r="I363" s="97"/>
      <c r="K363" s="98"/>
      <c r="L363" s="111"/>
      <c r="M363" s="97"/>
    </row>
    <row r="364" spans="3:13" x14ac:dyDescent="0.3">
      <c r="C364" s="98"/>
      <c r="D364" s="114"/>
      <c r="E364" s="97"/>
      <c r="G364" s="98"/>
      <c r="H364" s="111"/>
      <c r="I364" s="97"/>
      <c r="K364" s="98"/>
      <c r="L364" s="111"/>
      <c r="M364" s="97"/>
    </row>
    <row r="365" spans="3:13" x14ac:dyDescent="0.3">
      <c r="C365" s="98"/>
      <c r="D365" s="114"/>
      <c r="E365" s="97"/>
      <c r="G365" s="98"/>
      <c r="H365" s="111"/>
      <c r="I365" s="97"/>
      <c r="K365" s="98"/>
      <c r="L365" s="111"/>
      <c r="M365" s="97"/>
    </row>
    <row r="366" spans="3:13" x14ac:dyDescent="0.3">
      <c r="C366" s="98"/>
      <c r="D366" s="114"/>
      <c r="E366" s="97"/>
      <c r="G366" s="98"/>
      <c r="H366" s="111"/>
      <c r="I366" s="97"/>
      <c r="K366" s="98"/>
      <c r="L366" s="111"/>
      <c r="M366" s="97"/>
    </row>
    <row r="367" spans="3:13" x14ac:dyDescent="0.3">
      <c r="C367" s="98"/>
      <c r="D367" s="114"/>
      <c r="E367" s="97"/>
      <c r="G367" s="98"/>
      <c r="H367" s="111"/>
      <c r="I367" s="97"/>
      <c r="K367" s="98"/>
      <c r="L367" s="111"/>
      <c r="M367" s="97"/>
    </row>
    <row r="368" spans="3:13" x14ac:dyDescent="0.3">
      <c r="C368" s="98"/>
      <c r="D368" s="114"/>
      <c r="E368" s="97"/>
      <c r="G368" s="98"/>
      <c r="H368" s="111"/>
      <c r="I368" s="97"/>
      <c r="K368" s="98"/>
      <c r="L368" s="111"/>
      <c r="M368" s="97"/>
    </row>
    <row r="369" spans="3:13" x14ac:dyDescent="0.3">
      <c r="C369" s="98"/>
      <c r="D369" s="114"/>
      <c r="E369" s="97"/>
      <c r="G369" s="98"/>
      <c r="H369" s="111"/>
      <c r="I369" s="97"/>
      <c r="K369" s="98"/>
      <c r="L369" s="111"/>
      <c r="M369" s="97"/>
    </row>
    <row r="370" spans="3:13" x14ac:dyDescent="0.3">
      <c r="C370" s="98"/>
      <c r="D370" s="114"/>
      <c r="E370" s="97"/>
      <c r="G370" s="98"/>
      <c r="H370" s="111"/>
      <c r="I370" s="97"/>
      <c r="K370" s="98"/>
      <c r="L370" s="111"/>
      <c r="M370" s="97"/>
    </row>
    <row r="371" spans="3:13" x14ac:dyDescent="0.3">
      <c r="C371" s="98"/>
      <c r="D371" s="114"/>
      <c r="E371" s="97"/>
      <c r="G371" s="98"/>
      <c r="H371" s="111"/>
      <c r="I371" s="97"/>
      <c r="K371" s="98"/>
      <c r="L371" s="111"/>
      <c r="M371" s="97"/>
    </row>
    <row r="372" spans="3:13" x14ac:dyDescent="0.3">
      <c r="C372" s="98"/>
      <c r="D372" s="114"/>
      <c r="E372" s="97"/>
      <c r="G372" s="98"/>
      <c r="H372" s="111"/>
      <c r="I372" s="97"/>
      <c r="K372" s="98"/>
      <c r="L372" s="111"/>
      <c r="M372" s="97"/>
    </row>
    <row r="373" spans="3:13" x14ac:dyDescent="0.3">
      <c r="C373" s="98"/>
      <c r="D373" s="114"/>
      <c r="E373" s="97"/>
      <c r="G373" s="98"/>
      <c r="H373" s="111"/>
      <c r="I373" s="97"/>
      <c r="K373" s="98"/>
      <c r="L373" s="111"/>
      <c r="M373" s="97"/>
    </row>
    <row r="374" spans="3:13" x14ac:dyDescent="0.3">
      <c r="C374" s="98"/>
      <c r="D374" s="114"/>
      <c r="E374" s="97"/>
      <c r="G374" s="98"/>
      <c r="H374" s="111"/>
      <c r="I374" s="97"/>
      <c r="K374" s="98"/>
      <c r="L374" s="111"/>
      <c r="M374" s="97"/>
    </row>
    <row r="375" spans="3:13" x14ac:dyDescent="0.3">
      <c r="C375" s="98"/>
      <c r="D375" s="114"/>
      <c r="E375" s="97"/>
      <c r="G375" s="98"/>
      <c r="H375" s="111"/>
      <c r="I375" s="97"/>
      <c r="K375" s="98"/>
      <c r="L375" s="111"/>
      <c r="M375" s="97"/>
    </row>
    <row r="376" spans="3:13" x14ac:dyDescent="0.3">
      <c r="C376" s="98"/>
      <c r="D376" s="114"/>
      <c r="E376" s="97"/>
      <c r="G376" s="98"/>
      <c r="H376" s="111"/>
      <c r="I376" s="97"/>
      <c r="K376" s="98"/>
      <c r="L376" s="111"/>
      <c r="M376" s="97"/>
    </row>
    <row r="377" spans="3:13" x14ac:dyDescent="0.3">
      <c r="C377" s="98"/>
      <c r="D377" s="114"/>
      <c r="E377" s="97"/>
      <c r="G377" s="98"/>
      <c r="H377" s="111"/>
      <c r="I377" s="97"/>
      <c r="K377" s="98"/>
      <c r="L377" s="111"/>
      <c r="M377" s="97"/>
    </row>
    <row r="378" spans="3:13" x14ac:dyDescent="0.3">
      <c r="C378" s="98"/>
      <c r="D378" s="114"/>
      <c r="E378" s="97"/>
      <c r="G378" s="98"/>
      <c r="H378" s="111"/>
      <c r="I378" s="97"/>
      <c r="K378" s="98"/>
      <c r="L378" s="111"/>
      <c r="M378" s="97"/>
    </row>
    <row r="379" spans="3:13" x14ac:dyDescent="0.3">
      <c r="C379" s="98"/>
      <c r="D379" s="114"/>
      <c r="E379" s="97"/>
      <c r="G379" s="98"/>
      <c r="H379" s="111"/>
      <c r="I379" s="97"/>
      <c r="K379" s="98"/>
      <c r="L379" s="111"/>
      <c r="M379" s="97"/>
    </row>
    <row r="380" spans="3:13" x14ac:dyDescent="0.3">
      <c r="C380" s="98"/>
      <c r="D380" s="114"/>
      <c r="E380" s="97"/>
      <c r="G380" s="98"/>
      <c r="H380" s="111"/>
      <c r="I380" s="97"/>
      <c r="K380" s="98"/>
      <c r="L380" s="111"/>
      <c r="M380" s="97"/>
    </row>
    <row r="381" spans="3:13" x14ac:dyDescent="0.3">
      <c r="C381" s="98"/>
      <c r="D381" s="114"/>
      <c r="E381" s="97"/>
      <c r="G381" s="98"/>
      <c r="H381" s="111"/>
      <c r="I381" s="97"/>
      <c r="K381" s="98"/>
      <c r="L381" s="111"/>
      <c r="M381" s="97"/>
    </row>
    <row r="382" spans="3:13" x14ac:dyDescent="0.3">
      <c r="C382" s="98"/>
      <c r="D382" s="114"/>
      <c r="E382" s="97"/>
      <c r="G382" s="98"/>
      <c r="H382" s="111"/>
      <c r="I382" s="97"/>
      <c r="K382" s="98"/>
      <c r="L382" s="111"/>
      <c r="M382" s="97"/>
    </row>
    <row r="383" spans="3:13" x14ac:dyDescent="0.3">
      <c r="C383" s="98"/>
      <c r="D383" s="114"/>
      <c r="E383" s="97"/>
      <c r="G383" s="98"/>
      <c r="H383" s="111"/>
      <c r="I383" s="97"/>
      <c r="K383" s="98"/>
      <c r="L383" s="111"/>
      <c r="M383" s="97"/>
    </row>
    <row r="384" spans="3:13" x14ac:dyDescent="0.3">
      <c r="C384" s="98"/>
      <c r="D384" s="114"/>
      <c r="E384" s="97"/>
      <c r="G384" s="98"/>
      <c r="H384" s="111"/>
      <c r="I384" s="97"/>
      <c r="K384" s="98"/>
      <c r="L384" s="111"/>
      <c r="M384" s="97"/>
    </row>
    <row r="385" spans="3:13" x14ac:dyDescent="0.3">
      <c r="C385" s="98"/>
      <c r="D385" s="114"/>
      <c r="E385" s="97"/>
      <c r="G385" s="98"/>
      <c r="H385" s="111"/>
      <c r="I385" s="97"/>
      <c r="K385" s="98"/>
      <c r="L385" s="111"/>
      <c r="M385" s="97"/>
    </row>
    <row r="386" spans="3:13" x14ac:dyDescent="0.3">
      <c r="C386" s="98"/>
      <c r="D386" s="114"/>
      <c r="E386" s="97"/>
      <c r="G386" s="98"/>
      <c r="H386" s="111"/>
      <c r="I386" s="97"/>
      <c r="K386" s="98"/>
      <c r="L386" s="111"/>
      <c r="M386" s="97"/>
    </row>
    <row r="387" spans="3:13" x14ac:dyDescent="0.3">
      <c r="C387" s="98"/>
      <c r="D387" s="114"/>
      <c r="E387" s="97"/>
      <c r="G387" s="98"/>
      <c r="H387" s="111"/>
      <c r="I387" s="97"/>
      <c r="K387" s="98"/>
      <c r="L387" s="111"/>
      <c r="M387" s="97"/>
    </row>
    <row r="388" spans="3:13" x14ac:dyDescent="0.3">
      <c r="C388" s="98"/>
      <c r="D388" s="114"/>
      <c r="E388" s="97"/>
      <c r="G388" s="98"/>
      <c r="H388" s="111"/>
      <c r="I388" s="97"/>
      <c r="K388" s="98"/>
      <c r="L388" s="111"/>
      <c r="M388" s="97"/>
    </row>
    <row r="389" spans="3:13" x14ac:dyDescent="0.3">
      <c r="C389" s="98"/>
      <c r="D389" s="114"/>
      <c r="E389" s="97"/>
      <c r="G389" s="98"/>
      <c r="H389" s="111"/>
      <c r="I389" s="97"/>
      <c r="K389" s="98"/>
      <c r="L389" s="111"/>
      <c r="M389" s="97"/>
    </row>
    <row r="390" spans="3:13" x14ac:dyDescent="0.3">
      <c r="C390" s="98"/>
      <c r="D390" s="114"/>
      <c r="E390" s="97"/>
      <c r="G390" s="98"/>
      <c r="H390" s="111"/>
      <c r="I390" s="97"/>
      <c r="K390" s="98"/>
      <c r="L390" s="111"/>
      <c r="M390" s="97"/>
    </row>
    <row r="391" spans="3:13" x14ac:dyDescent="0.3">
      <c r="C391" s="98"/>
      <c r="D391" s="114"/>
      <c r="E391" s="97"/>
      <c r="G391" s="98"/>
      <c r="H391" s="111"/>
      <c r="I391" s="97"/>
      <c r="K391" s="98"/>
      <c r="L391" s="111"/>
      <c r="M391" s="97"/>
    </row>
    <row r="392" spans="3:13" x14ac:dyDescent="0.3">
      <c r="C392" s="98"/>
      <c r="D392" s="114"/>
      <c r="E392" s="97"/>
      <c r="G392" s="98"/>
      <c r="H392" s="111"/>
      <c r="I392" s="97"/>
      <c r="K392" s="98"/>
      <c r="L392" s="111"/>
      <c r="M392" s="97"/>
    </row>
    <row r="393" spans="3:13" x14ac:dyDescent="0.3">
      <c r="C393" s="98"/>
      <c r="D393" s="114"/>
      <c r="E393" s="97"/>
      <c r="G393" s="98"/>
      <c r="H393" s="111"/>
      <c r="I393" s="97"/>
      <c r="K393" s="98"/>
      <c r="L393" s="111"/>
      <c r="M393" s="97"/>
    </row>
    <row r="394" spans="3:13" x14ac:dyDescent="0.3">
      <c r="C394" s="98"/>
      <c r="D394" s="114"/>
      <c r="E394" s="97"/>
      <c r="G394" s="98"/>
      <c r="H394" s="111"/>
      <c r="I394" s="97"/>
      <c r="K394" s="98"/>
      <c r="L394" s="111"/>
      <c r="M394" s="97"/>
    </row>
    <row r="395" spans="3:13" x14ac:dyDescent="0.3">
      <c r="C395" s="98"/>
      <c r="D395" s="114"/>
      <c r="E395" s="97"/>
      <c r="G395" s="98"/>
      <c r="H395" s="111"/>
      <c r="I395" s="97"/>
      <c r="K395" s="98"/>
      <c r="L395" s="111"/>
      <c r="M395" s="97"/>
    </row>
    <row r="396" spans="3:13" x14ac:dyDescent="0.3">
      <c r="C396" s="98"/>
      <c r="D396" s="114"/>
      <c r="E396" s="97"/>
      <c r="G396" s="98"/>
      <c r="H396" s="111"/>
      <c r="I396" s="97"/>
      <c r="K396" s="98"/>
      <c r="L396" s="111"/>
      <c r="M396" s="97"/>
    </row>
    <row r="397" spans="3:13" x14ac:dyDescent="0.3">
      <c r="C397" s="98"/>
      <c r="D397" s="114"/>
      <c r="E397" s="97"/>
      <c r="G397" s="98"/>
      <c r="H397" s="111"/>
      <c r="I397" s="97"/>
      <c r="K397" s="98"/>
      <c r="L397" s="111"/>
      <c r="M397" s="97"/>
    </row>
    <row r="398" spans="3:13" x14ac:dyDescent="0.3">
      <c r="C398" s="98"/>
      <c r="D398" s="114"/>
      <c r="E398" s="97"/>
      <c r="G398" s="98"/>
      <c r="H398" s="111"/>
      <c r="I398" s="97"/>
      <c r="K398" s="98"/>
      <c r="L398" s="111"/>
      <c r="M398" s="97"/>
    </row>
    <row r="399" spans="3:13" x14ac:dyDescent="0.3">
      <c r="C399" s="98"/>
      <c r="D399" s="114"/>
      <c r="E399" s="97"/>
      <c r="G399" s="98"/>
      <c r="H399" s="111"/>
      <c r="I399" s="97"/>
      <c r="K399" s="98"/>
      <c r="L399" s="111"/>
      <c r="M399" s="97"/>
    </row>
    <row r="400" spans="3:13" x14ac:dyDescent="0.3">
      <c r="C400" s="98"/>
      <c r="D400" s="114"/>
      <c r="E400" s="97"/>
      <c r="G400" s="98"/>
      <c r="H400" s="111"/>
      <c r="I400" s="97"/>
      <c r="K400" s="98"/>
      <c r="L400" s="111"/>
      <c r="M400" s="97"/>
    </row>
    <row r="401" spans="3:13" x14ac:dyDescent="0.3">
      <c r="C401" s="98"/>
      <c r="D401" s="114"/>
      <c r="E401" s="97"/>
      <c r="G401" s="98"/>
      <c r="H401" s="111"/>
      <c r="I401" s="97"/>
      <c r="K401" s="98"/>
      <c r="L401" s="111"/>
      <c r="M401" s="97"/>
    </row>
    <row r="402" spans="3:13" x14ac:dyDescent="0.3">
      <c r="C402" s="98"/>
      <c r="D402" s="114"/>
      <c r="E402" s="97"/>
      <c r="G402" s="98"/>
      <c r="H402" s="111"/>
      <c r="I402" s="97"/>
      <c r="K402" s="98"/>
      <c r="L402" s="111"/>
      <c r="M402" s="97"/>
    </row>
    <row r="403" spans="3:13" x14ac:dyDescent="0.3">
      <c r="C403" s="98"/>
      <c r="D403" s="114"/>
      <c r="E403" s="97"/>
      <c r="G403" s="98"/>
      <c r="H403" s="111"/>
      <c r="I403" s="97"/>
      <c r="K403" s="98"/>
      <c r="L403" s="111"/>
      <c r="M403" s="97"/>
    </row>
    <row r="404" spans="3:13" x14ac:dyDescent="0.3">
      <c r="C404" s="98"/>
      <c r="D404" s="114"/>
      <c r="E404" s="97"/>
      <c r="G404" s="98"/>
      <c r="H404" s="111"/>
      <c r="I404" s="97"/>
      <c r="K404" s="98"/>
      <c r="L404" s="111"/>
      <c r="M404" s="97"/>
    </row>
    <row r="405" spans="3:13" x14ac:dyDescent="0.3">
      <c r="C405" s="98"/>
      <c r="D405" s="114"/>
      <c r="E405" s="97"/>
      <c r="G405" s="98"/>
      <c r="H405" s="111"/>
      <c r="I405" s="97"/>
      <c r="K405" s="98"/>
      <c r="L405" s="111"/>
      <c r="M405" s="97"/>
    </row>
    <row r="406" spans="3:13" x14ac:dyDescent="0.3">
      <c r="C406" s="98"/>
      <c r="D406" s="114"/>
      <c r="E406" s="97"/>
      <c r="G406" s="98"/>
      <c r="H406" s="111"/>
      <c r="I406" s="97"/>
      <c r="K406" s="98"/>
      <c r="L406" s="111"/>
      <c r="M406" s="97"/>
    </row>
    <row r="407" spans="3:13" x14ac:dyDescent="0.3">
      <c r="C407" s="98"/>
      <c r="D407" s="114"/>
      <c r="E407" s="97"/>
      <c r="G407" s="98"/>
      <c r="H407" s="111"/>
      <c r="I407" s="97"/>
      <c r="K407" s="98"/>
      <c r="L407" s="111"/>
      <c r="M407" s="97"/>
    </row>
    <row r="408" spans="3:13" x14ac:dyDescent="0.3">
      <c r="C408" s="98"/>
      <c r="D408" s="114"/>
      <c r="E408" s="97"/>
      <c r="G408" s="98"/>
      <c r="H408" s="111"/>
      <c r="I408" s="97"/>
      <c r="K408" s="98"/>
      <c r="L408" s="111"/>
      <c r="M408" s="97"/>
    </row>
    <row r="409" spans="3:13" x14ac:dyDescent="0.3">
      <c r="C409" s="98"/>
      <c r="D409" s="114"/>
      <c r="E409" s="97"/>
      <c r="G409" s="98"/>
      <c r="H409" s="111"/>
      <c r="I409" s="97"/>
      <c r="K409" s="98"/>
      <c r="L409" s="111"/>
      <c r="M409" s="97"/>
    </row>
    <row r="410" spans="3:13" x14ac:dyDescent="0.3">
      <c r="C410" s="98"/>
      <c r="D410" s="114"/>
      <c r="E410" s="97"/>
      <c r="G410" s="98"/>
      <c r="H410" s="111"/>
      <c r="I410" s="97"/>
      <c r="K410" s="98"/>
      <c r="L410" s="111"/>
      <c r="M410" s="97"/>
    </row>
    <row r="411" spans="3:13" x14ac:dyDescent="0.3">
      <c r="C411" s="98"/>
      <c r="D411" s="114"/>
      <c r="E411" s="97"/>
      <c r="G411" s="98"/>
      <c r="H411" s="111"/>
      <c r="I411" s="97"/>
      <c r="K411" s="98"/>
      <c r="L411" s="111"/>
      <c r="M411" s="97"/>
    </row>
    <row r="412" spans="3:13" x14ac:dyDescent="0.3">
      <c r="C412" s="98"/>
      <c r="D412" s="114"/>
      <c r="E412" s="97"/>
      <c r="G412" s="98"/>
      <c r="H412" s="111"/>
      <c r="I412" s="97"/>
      <c r="K412" s="98"/>
      <c r="L412" s="111"/>
      <c r="M412" s="97"/>
    </row>
    <row r="413" spans="3:13" x14ac:dyDescent="0.3">
      <c r="C413" s="98"/>
      <c r="D413" s="114"/>
      <c r="E413" s="97"/>
      <c r="G413" s="98"/>
      <c r="H413" s="111"/>
      <c r="I413" s="97"/>
      <c r="K413" s="98"/>
      <c r="L413" s="111"/>
      <c r="M413" s="97"/>
    </row>
    <row r="414" spans="3:13" x14ac:dyDescent="0.3">
      <c r="C414" s="98"/>
      <c r="D414" s="114"/>
      <c r="E414" s="97"/>
      <c r="G414" s="98"/>
      <c r="H414" s="111"/>
      <c r="I414" s="97"/>
      <c r="K414" s="98"/>
      <c r="L414" s="111"/>
      <c r="M414" s="97"/>
    </row>
    <row r="415" spans="3:13" x14ac:dyDescent="0.3">
      <c r="C415" s="98"/>
      <c r="D415" s="114"/>
      <c r="E415" s="97"/>
      <c r="G415" s="98"/>
      <c r="H415" s="111"/>
      <c r="I415" s="97"/>
      <c r="K415" s="98"/>
      <c r="L415" s="111"/>
      <c r="M415" s="97"/>
    </row>
    <row r="416" spans="3:13" x14ac:dyDescent="0.3">
      <c r="C416" s="98"/>
      <c r="D416" s="114"/>
      <c r="E416" s="97"/>
      <c r="G416" s="98"/>
      <c r="H416" s="111"/>
      <c r="I416" s="97"/>
      <c r="K416" s="98"/>
      <c r="L416" s="111"/>
      <c r="M416" s="97"/>
    </row>
    <row r="417" spans="3:13" x14ac:dyDescent="0.3">
      <c r="C417" s="98"/>
      <c r="D417" s="114"/>
      <c r="E417" s="97"/>
      <c r="G417" s="98"/>
      <c r="H417" s="111"/>
      <c r="I417" s="97"/>
      <c r="K417" s="98"/>
      <c r="L417" s="111"/>
      <c r="M417" s="97"/>
    </row>
    <row r="418" spans="3:13" x14ac:dyDescent="0.3">
      <c r="C418" s="98"/>
      <c r="D418" s="114"/>
      <c r="E418" s="97"/>
      <c r="G418" s="98"/>
      <c r="H418" s="111"/>
      <c r="I418" s="97"/>
      <c r="K418" s="98"/>
      <c r="L418" s="111"/>
      <c r="M418" s="97"/>
    </row>
    <row r="419" spans="3:13" x14ac:dyDescent="0.3">
      <c r="C419" s="98"/>
      <c r="D419" s="114"/>
      <c r="E419" s="97"/>
      <c r="G419" s="98"/>
      <c r="H419" s="111"/>
      <c r="I419" s="97"/>
      <c r="K419" s="98"/>
      <c r="L419" s="111"/>
      <c r="M419" s="97"/>
    </row>
    <row r="420" spans="3:13" x14ac:dyDescent="0.3">
      <c r="C420" s="98"/>
      <c r="D420" s="114"/>
      <c r="E420" s="97"/>
      <c r="G420" s="98"/>
      <c r="H420" s="111"/>
      <c r="I420" s="97"/>
      <c r="K420" s="98"/>
      <c r="L420" s="111"/>
      <c r="M420" s="97"/>
    </row>
    <row r="421" spans="3:13" x14ac:dyDescent="0.3">
      <c r="C421" s="98"/>
      <c r="D421" s="114"/>
      <c r="E421" s="97"/>
      <c r="G421" s="98"/>
      <c r="H421" s="111"/>
      <c r="I421" s="97"/>
      <c r="K421" s="98"/>
      <c r="L421" s="111"/>
      <c r="M421" s="97"/>
    </row>
    <row r="422" spans="3:13" x14ac:dyDescent="0.3">
      <c r="C422" s="98"/>
      <c r="D422" s="114"/>
      <c r="E422" s="97"/>
      <c r="G422" s="98"/>
      <c r="H422" s="111"/>
      <c r="I422" s="97"/>
      <c r="K422" s="98"/>
      <c r="L422" s="111"/>
      <c r="M422" s="97"/>
    </row>
    <row r="423" spans="3:13" x14ac:dyDescent="0.3">
      <c r="C423" s="98"/>
      <c r="D423" s="114"/>
      <c r="E423" s="97"/>
      <c r="G423" s="98"/>
      <c r="H423" s="111"/>
      <c r="I423" s="97"/>
      <c r="K423" s="98"/>
      <c r="L423" s="111"/>
      <c r="M423" s="97"/>
    </row>
    <row r="424" spans="3:13" x14ac:dyDescent="0.3">
      <c r="C424" s="98"/>
      <c r="D424" s="114"/>
      <c r="E424" s="97"/>
      <c r="G424" s="98"/>
      <c r="H424" s="111"/>
      <c r="I424" s="97"/>
      <c r="K424" s="98"/>
      <c r="L424" s="111"/>
      <c r="M424" s="97"/>
    </row>
    <row r="425" spans="3:13" x14ac:dyDescent="0.3">
      <c r="C425" s="98"/>
      <c r="D425" s="114"/>
      <c r="E425" s="97"/>
      <c r="G425" s="98"/>
      <c r="H425" s="111"/>
      <c r="I425" s="97"/>
      <c r="K425" s="98"/>
      <c r="L425" s="111"/>
      <c r="M425" s="97"/>
    </row>
    <row r="426" spans="3:13" x14ac:dyDescent="0.3">
      <c r="C426" s="98"/>
      <c r="D426" s="114"/>
      <c r="E426" s="97"/>
      <c r="G426" s="98"/>
      <c r="H426" s="111"/>
      <c r="I426" s="97"/>
      <c r="K426" s="98"/>
      <c r="L426" s="111"/>
      <c r="M426" s="97"/>
    </row>
    <row r="427" spans="3:13" x14ac:dyDescent="0.3">
      <c r="C427" s="98"/>
      <c r="D427" s="114"/>
      <c r="E427" s="97"/>
      <c r="G427" s="98"/>
      <c r="H427" s="111"/>
      <c r="I427" s="97"/>
      <c r="K427" s="98"/>
      <c r="L427" s="111"/>
      <c r="M427" s="97"/>
    </row>
    <row r="428" spans="3:13" x14ac:dyDescent="0.3">
      <c r="C428" s="98"/>
      <c r="D428" s="114"/>
      <c r="E428" s="97"/>
      <c r="G428" s="98"/>
      <c r="H428" s="111"/>
      <c r="I428" s="97"/>
      <c r="K428" s="98"/>
      <c r="L428" s="111"/>
      <c r="M428" s="97"/>
    </row>
    <row r="429" spans="3:13" x14ac:dyDescent="0.3">
      <c r="C429" s="98"/>
      <c r="D429" s="114"/>
      <c r="E429" s="97"/>
      <c r="G429" s="98"/>
      <c r="H429" s="111"/>
      <c r="I429" s="97"/>
      <c r="K429" s="98"/>
      <c r="L429" s="111"/>
      <c r="M429" s="97"/>
    </row>
    <row r="430" spans="3:13" ht="15" thickBot="1" x14ac:dyDescent="0.35">
      <c r="C430" s="107"/>
      <c r="D430" s="115"/>
      <c r="E430" s="109"/>
      <c r="G430" s="107"/>
      <c r="H430" s="117"/>
      <c r="I430" s="109"/>
      <c r="K430" s="107"/>
      <c r="L430" s="117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8">
    <cfRule type="containsText" dxfId="27" priority="1" operator="containsText" text="Saldo Negativo">
      <formula>NOT(ISERROR(SEARCH("Saldo Negativo",O8)))</formula>
    </cfRule>
    <cfRule type="containsText" dxfId="26" priority="2" operator="containsText" text="Saldo Positivo">
      <formula>NOT(ISERROR(SEARCH("Saldo Positivo",O8)))</formula>
    </cfRule>
  </conditionalFormatting>
  <hyperlinks>
    <hyperlink ref="A21" location="'RESULTADO ANUAL'!A1" display="RESULTADO ANUAL" xr:uid="{00000000-0004-0000-0200-000000000000}"/>
    <hyperlink ref="A10:A20" location="jan!A1" display="Janeiro" xr:uid="{00000000-0004-0000-0200-000001000000}"/>
    <hyperlink ref="A9" location="jan!A1" display="Janeiro" xr:uid="{00000000-0004-0000-0200-000002000000}"/>
    <hyperlink ref="A10" location="FEV!A1" display="3. Fevereiro" xr:uid="{00000000-0004-0000-0200-000003000000}"/>
    <hyperlink ref="A7:A8" location="RESUMO!A1" display="1. Resumo do Resultado" xr:uid="{00000000-0004-0000-0200-000005000000}"/>
    <hyperlink ref="A20" location="DEZ!A1" display="13. Dezembro" xr:uid="{00000000-0004-0000-0200-000006000000}"/>
    <hyperlink ref="A19" location="NOV!A1" display="12. Novembro" xr:uid="{00000000-0004-0000-0200-000007000000}"/>
    <hyperlink ref="A22" location="GRÁFICOS!A1" display="15. Gráficos" xr:uid="{00000000-0004-0000-0200-000008000000}"/>
    <hyperlink ref="A23" location="'Quem Somos'!A1" display="16. Quem Somos" xr:uid="{A532244C-FEDC-4876-8470-54F57D52DC88}"/>
    <hyperlink ref="A18" location="OUT!A1" display="11. Outubro" xr:uid="{79A179D1-B32C-4F3D-A9D5-C1B5C209DEEE}"/>
    <hyperlink ref="A17" location="SET!A1" display="10. Setembro" xr:uid="{2322C643-0161-4A52-8B10-6ACD6D35BE03}"/>
    <hyperlink ref="A16" location="AGO!A1" display="9. Agosto" xr:uid="{3E6E58C9-CC73-4F46-B7F3-16C0C348C9AD}"/>
    <hyperlink ref="A15" location="JUL!A1" display="8. Julho" xr:uid="{628963E2-DEDF-443D-955D-92624F424E73}"/>
    <hyperlink ref="A11" location="MAR!A1" display="4. Março" xr:uid="{7A40F50A-7021-4EC7-B4FD-6FE28C2C6C6A}"/>
    <hyperlink ref="A12" location="ABR!A1" display="5. Abril" xr:uid="{2181C8CD-5B2E-472C-AE63-FA77503E4D6D}"/>
    <hyperlink ref="A13" location="MAI!A1" display="6. Maio" xr:uid="{0810E616-F99B-4371-85DF-6D78D90C0A85}"/>
    <hyperlink ref="A6" location="INÍCIO!A1" display="INÍCIO" xr:uid="{B2EB7307-D983-4C77-9C2A-B1A318EA547E}"/>
    <hyperlink ref="A14" location="JUN!A1" display="7. Junho" xr:uid="{FA1C04D2-EC72-451A-8FC2-CC2CD23531F6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3 O5 O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30"/>
  <sheetViews>
    <sheetView showGridLines="0" workbookViewId="0">
      <pane xSplit="1" topLeftCell="B1" activePane="topRight" state="frozen"/>
      <selection pane="topRight" activeCell="G7" sqref="G7:I20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7" ht="15" thickBot="1" x14ac:dyDescent="0.35">
      <c r="A1" s="56"/>
      <c r="B1" s="3"/>
      <c r="C1"/>
      <c r="D1"/>
      <c r="E1" s="102"/>
      <c r="G1"/>
      <c r="H1"/>
      <c r="I1" s="102"/>
      <c r="K1"/>
      <c r="L1"/>
      <c r="M1" s="102"/>
    </row>
    <row r="2" spans="1:17" ht="15" thickBot="1" x14ac:dyDescent="0.35">
      <c r="A2" s="57" t="s">
        <v>23</v>
      </c>
      <c r="B2" s="1"/>
      <c r="C2" s="134" t="s">
        <v>64</v>
      </c>
      <c r="D2" s="135"/>
      <c r="E2" s="136"/>
      <c r="F2" s="1"/>
      <c r="G2" s="134" t="s">
        <v>65</v>
      </c>
      <c r="H2" s="135"/>
      <c r="I2" s="136"/>
      <c r="J2" s="1"/>
      <c r="K2" s="137" t="s">
        <v>24</v>
      </c>
      <c r="L2" s="138"/>
      <c r="M2" s="139"/>
      <c r="N2" s="1"/>
      <c r="O2" s="25" t="s">
        <v>40</v>
      </c>
    </row>
    <row r="3" spans="1:17" x14ac:dyDescent="0.3">
      <c r="A3" s="59"/>
      <c r="B3" s="6"/>
      <c r="C3" s="23" t="s">
        <v>12</v>
      </c>
      <c r="D3" s="24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38177</v>
      </c>
    </row>
    <row r="4" spans="1:17" x14ac:dyDescent="0.3">
      <c r="A4" s="59"/>
      <c r="B4" s="8"/>
      <c r="C4" s="98" t="s">
        <v>15</v>
      </c>
      <c r="D4" s="111">
        <v>44962</v>
      </c>
      <c r="E4" s="97">
        <v>4000</v>
      </c>
      <c r="G4" s="98" t="s">
        <v>111</v>
      </c>
      <c r="H4" s="111">
        <v>44965</v>
      </c>
      <c r="I4" s="97">
        <v>350</v>
      </c>
      <c r="K4" s="98" t="s">
        <v>114</v>
      </c>
      <c r="L4" s="111">
        <v>44962</v>
      </c>
      <c r="M4" s="97">
        <v>10000</v>
      </c>
      <c r="N4" s="1"/>
      <c r="O4" s="28" t="s">
        <v>41</v>
      </c>
    </row>
    <row r="5" spans="1:17" x14ac:dyDescent="0.3">
      <c r="A5" s="59"/>
      <c r="B5" s="8"/>
      <c r="C5" s="98" t="s">
        <v>108</v>
      </c>
      <c r="D5" s="111">
        <v>44963</v>
      </c>
      <c r="E5" s="97">
        <v>400</v>
      </c>
      <c r="G5" s="98" t="s">
        <v>112</v>
      </c>
      <c r="H5" s="111">
        <v>44966</v>
      </c>
      <c r="I5" s="97">
        <v>560</v>
      </c>
      <c r="K5" s="98" t="s">
        <v>115</v>
      </c>
      <c r="L5" s="111">
        <v>44963</v>
      </c>
      <c r="M5" s="97">
        <v>5000</v>
      </c>
      <c r="N5" s="1"/>
      <c r="O5" s="10">
        <f>SUM(E4:E1048576,I4:I1048576)</f>
        <v>77041</v>
      </c>
    </row>
    <row r="6" spans="1:17" x14ac:dyDescent="0.3">
      <c r="A6" s="62" t="s">
        <v>103</v>
      </c>
      <c r="B6" s="8"/>
      <c r="C6" s="98" t="s">
        <v>109</v>
      </c>
      <c r="D6" s="111">
        <v>44964</v>
      </c>
      <c r="E6" s="97">
        <v>1590</v>
      </c>
      <c r="G6" s="98" t="s">
        <v>38</v>
      </c>
      <c r="H6" s="111">
        <v>44967</v>
      </c>
      <c r="I6" s="97">
        <v>300</v>
      </c>
      <c r="K6" s="98" t="s">
        <v>116</v>
      </c>
      <c r="L6" s="111">
        <v>44964</v>
      </c>
      <c r="M6" s="97">
        <v>8500</v>
      </c>
      <c r="N6" s="1"/>
      <c r="O6" s="28" t="s">
        <v>35</v>
      </c>
    </row>
    <row r="7" spans="1:17" x14ac:dyDescent="0.3">
      <c r="A7" s="121" t="s">
        <v>61</v>
      </c>
      <c r="B7" s="11"/>
      <c r="C7" s="98" t="s">
        <v>110</v>
      </c>
      <c r="D7" s="111">
        <v>44965</v>
      </c>
      <c r="E7" s="97">
        <v>200</v>
      </c>
      <c r="G7" s="98" t="s">
        <v>39</v>
      </c>
      <c r="H7" s="111">
        <v>44968</v>
      </c>
      <c r="I7" s="97">
        <v>3500</v>
      </c>
      <c r="K7" s="98" t="s">
        <v>117</v>
      </c>
      <c r="L7" s="111">
        <v>44965</v>
      </c>
      <c r="M7" s="97">
        <v>2600</v>
      </c>
      <c r="N7" s="1"/>
      <c r="O7" s="10">
        <f>O3-O5</f>
        <v>-38864</v>
      </c>
    </row>
    <row r="8" spans="1:17" x14ac:dyDescent="0.3">
      <c r="A8" s="122"/>
      <c r="B8" s="11"/>
      <c r="C8" s="98" t="s">
        <v>20</v>
      </c>
      <c r="D8" s="111">
        <v>44966</v>
      </c>
      <c r="E8" s="97">
        <v>20000</v>
      </c>
      <c r="G8" s="98" t="s">
        <v>39</v>
      </c>
      <c r="H8" s="111">
        <v>44969</v>
      </c>
      <c r="I8" s="97">
        <v>3501</v>
      </c>
      <c r="K8" s="98" t="s">
        <v>118</v>
      </c>
      <c r="L8" s="111">
        <v>44966</v>
      </c>
      <c r="M8" s="97">
        <v>6900</v>
      </c>
      <c r="N8" s="1"/>
      <c r="O8" s="28" t="s">
        <v>36</v>
      </c>
    </row>
    <row r="9" spans="1:17" ht="15.75" customHeight="1" x14ac:dyDescent="0.3">
      <c r="A9" s="60" t="s">
        <v>43</v>
      </c>
      <c r="B9" s="11"/>
      <c r="C9" s="98" t="s">
        <v>120</v>
      </c>
      <c r="D9" s="111">
        <v>44967</v>
      </c>
      <c r="E9" s="97">
        <v>300</v>
      </c>
      <c r="G9" s="98" t="s">
        <v>39</v>
      </c>
      <c r="H9" s="111">
        <v>44970</v>
      </c>
      <c r="I9" s="97">
        <v>3502</v>
      </c>
      <c r="K9" s="98" t="s">
        <v>119</v>
      </c>
      <c r="L9" s="111">
        <v>44967</v>
      </c>
      <c r="M9" s="97">
        <v>589</v>
      </c>
      <c r="N9" s="1"/>
      <c r="O9" s="10">
        <f>JAN!O7+FEV!O7</f>
        <v>-21994</v>
      </c>
    </row>
    <row r="10" spans="1:17" x14ac:dyDescent="0.3">
      <c r="A10" s="66" t="s">
        <v>45</v>
      </c>
      <c r="B10" s="11"/>
      <c r="C10" s="98" t="s">
        <v>121</v>
      </c>
      <c r="D10" s="111">
        <v>44968</v>
      </c>
      <c r="E10" s="97">
        <v>250</v>
      </c>
      <c r="G10" s="98" t="s">
        <v>39</v>
      </c>
      <c r="H10" s="111">
        <v>44971</v>
      </c>
      <c r="I10" s="97">
        <v>3503</v>
      </c>
      <c r="K10" s="98" t="s">
        <v>114</v>
      </c>
      <c r="L10" s="111">
        <v>44968</v>
      </c>
      <c r="M10" s="97">
        <v>4588</v>
      </c>
      <c r="N10" s="1"/>
      <c r="O10" s="9" t="str">
        <f>IF(O9&gt;=0,"Saldo Positivo","Saldo Negativo")</f>
        <v>Saldo Negativo</v>
      </c>
    </row>
    <row r="11" spans="1:17" x14ac:dyDescent="0.3">
      <c r="A11" s="60" t="s">
        <v>44</v>
      </c>
      <c r="B11" s="11"/>
      <c r="C11" s="98"/>
      <c r="D11" s="111"/>
      <c r="E11" s="97"/>
      <c r="G11" s="98" t="s">
        <v>39</v>
      </c>
      <c r="H11" s="111">
        <v>44972</v>
      </c>
      <c r="I11" s="97">
        <v>3504</v>
      </c>
      <c r="K11" s="98"/>
      <c r="L11" s="111"/>
      <c r="M11" s="97"/>
      <c r="Q11" s="102"/>
    </row>
    <row r="12" spans="1:17" x14ac:dyDescent="0.3">
      <c r="A12" s="60" t="s">
        <v>46</v>
      </c>
      <c r="B12" s="11"/>
      <c r="C12" s="98"/>
      <c r="D12" s="111"/>
      <c r="E12" s="97"/>
      <c r="G12" s="98" t="s">
        <v>39</v>
      </c>
      <c r="H12" s="111">
        <v>44973</v>
      </c>
      <c r="I12" s="97">
        <v>3505</v>
      </c>
      <c r="K12" s="98"/>
      <c r="L12" s="111"/>
      <c r="M12" s="97"/>
      <c r="N12" s="103"/>
    </row>
    <row r="13" spans="1:17" x14ac:dyDescent="0.3">
      <c r="A13" s="60" t="s">
        <v>47</v>
      </c>
      <c r="B13" s="11"/>
      <c r="C13" s="98"/>
      <c r="D13" s="114"/>
      <c r="E13" s="97"/>
      <c r="G13" s="98" t="s">
        <v>39</v>
      </c>
      <c r="H13" s="111">
        <v>44974</v>
      </c>
      <c r="I13" s="97">
        <v>3506</v>
      </c>
      <c r="K13" s="98"/>
      <c r="L13" s="111"/>
      <c r="M13" s="97"/>
      <c r="N13" s="103"/>
    </row>
    <row r="14" spans="1:17" x14ac:dyDescent="0.3">
      <c r="A14" s="60" t="s">
        <v>48</v>
      </c>
      <c r="B14" s="11"/>
      <c r="C14" s="98"/>
      <c r="D14" s="99"/>
      <c r="E14" s="97"/>
      <c r="G14" s="98" t="s">
        <v>39</v>
      </c>
      <c r="H14" s="111">
        <v>44975</v>
      </c>
      <c r="I14" s="97">
        <v>3507</v>
      </c>
      <c r="K14" s="98"/>
      <c r="L14" s="96"/>
      <c r="M14" s="97"/>
      <c r="N14" s="103"/>
    </row>
    <row r="15" spans="1:17" x14ac:dyDescent="0.3">
      <c r="A15" s="60" t="s">
        <v>49</v>
      </c>
      <c r="B15" s="11"/>
      <c r="C15" s="98"/>
      <c r="D15" s="99"/>
      <c r="E15" s="97"/>
      <c r="G15" s="98" t="s">
        <v>39</v>
      </c>
      <c r="H15" s="111">
        <v>44976</v>
      </c>
      <c r="I15" s="97">
        <v>3508</v>
      </c>
      <c r="K15" s="98"/>
      <c r="L15" s="96"/>
      <c r="M15" s="97"/>
    </row>
    <row r="16" spans="1:17" x14ac:dyDescent="0.3">
      <c r="A16" s="60" t="s">
        <v>50</v>
      </c>
      <c r="B16" s="11"/>
      <c r="C16" s="98"/>
      <c r="D16" s="99"/>
      <c r="E16" s="97"/>
      <c r="G16" s="98" t="s">
        <v>39</v>
      </c>
      <c r="H16" s="111">
        <v>44977</v>
      </c>
      <c r="I16" s="97">
        <v>3509</v>
      </c>
      <c r="K16" s="98"/>
      <c r="L16" s="96"/>
      <c r="M16" s="97"/>
    </row>
    <row r="17" spans="1:13" x14ac:dyDescent="0.3">
      <c r="A17" s="60" t="s">
        <v>51</v>
      </c>
      <c r="B17" s="11"/>
      <c r="C17" s="98"/>
      <c r="D17" s="99"/>
      <c r="E17" s="97"/>
      <c r="G17" s="98" t="s">
        <v>39</v>
      </c>
      <c r="H17" s="111">
        <v>44978</v>
      </c>
      <c r="I17" s="97">
        <v>3510</v>
      </c>
      <c r="K17" s="98"/>
      <c r="L17" s="96"/>
      <c r="M17" s="97"/>
    </row>
    <row r="18" spans="1:13" x14ac:dyDescent="0.3">
      <c r="A18" s="60" t="s">
        <v>52</v>
      </c>
      <c r="B18" s="11"/>
      <c r="C18" s="98"/>
      <c r="D18" s="99"/>
      <c r="E18" s="97"/>
      <c r="G18" s="98" t="s">
        <v>39</v>
      </c>
      <c r="H18" s="111">
        <v>44979</v>
      </c>
      <c r="I18" s="97">
        <v>3511</v>
      </c>
      <c r="K18" s="98"/>
      <c r="L18" s="96"/>
      <c r="M18" s="97"/>
    </row>
    <row r="19" spans="1:13" x14ac:dyDescent="0.3">
      <c r="A19" s="60" t="s">
        <v>53</v>
      </c>
      <c r="B19" s="11"/>
      <c r="C19" s="98"/>
      <c r="D19" s="99"/>
      <c r="E19" s="97"/>
      <c r="G19" s="98" t="s">
        <v>39</v>
      </c>
      <c r="H19" s="111">
        <v>44980</v>
      </c>
      <c r="I19" s="97">
        <v>3512</v>
      </c>
      <c r="K19" s="98"/>
      <c r="L19" s="96"/>
      <c r="M19" s="97"/>
    </row>
    <row r="20" spans="1:13" x14ac:dyDescent="0.3">
      <c r="A20" s="60" t="s">
        <v>54</v>
      </c>
      <c r="B20" s="1"/>
      <c r="C20" s="98"/>
      <c r="D20" s="99"/>
      <c r="E20" s="97"/>
      <c r="G20" s="98" t="s">
        <v>39</v>
      </c>
      <c r="H20" s="111">
        <v>44981</v>
      </c>
      <c r="I20" s="97">
        <v>3513</v>
      </c>
      <c r="K20" s="98"/>
      <c r="L20" s="96"/>
      <c r="M20" s="97"/>
    </row>
    <row r="21" spans="1:13" x14ac:dyDescent="0.3">
      <c r="A21" s="61" t="s">
        <v>56</v>
      </c>
      <c r="B21" s="1"/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B22" s="1"/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B23" s="1"/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25" priority="1" operator="containsText" text="Saldo Negativo">
      <formula>NOT(ISERROR(SEARCH("Saldo Negativo",O10)))</formula>
    </cfRule>
    <cfRule type="containsText" dxfId="24" priority="2" operator="containsText" text="Saldo Positivo">
      <formula>NOT(ISERROR(SEARCH("Saldo Positivo",O10)))</formula>
    </cfRule>
  </conditionalFormatting>
  <hyperlinks>
    <hyperlink ref="A21" location="'RESULTADO ANUAL'!A1" display="14. Resultado Anual" xr:uid="{00000000-0004-0000-0300-000000000000}"/>
    <hyperlink ref="A10:A20" location="jan!A1" display="Janeiro" xr:uid="{00000000-0004-0000-0300-000001000000}"/>
    <hyperlink ref="A9" location="JAN!A1" display="2. Janeiro" xr:uid="{00000000-0004-0000-0300-000002000000}"/>
    <hyperlink ref="A6" location="INÍCIO!A1" display="INÍCIO" xr:uid="{00000000-0004-0000-0300-000003000000}"/>
    <hyperlink ref="A11" location="MAR!A1" display="4. Março" xr:uid="{00000000-0004-0000-0300-000004000000}"/>
    <hyperlink ref="A12" location="ABR!A1" display="5. Abril" xr:uid="{00000000-0004-0000-0300-000005000000}"/>
    <hyperlink ref="A13" location="MAI!A1" display="6. Maio" xr:uid="{00000000-0004-0000-0300-000006000000}"/>
    <hyperlink ref="A14" location="JUN!A1" display="7. Junho" xr:uid="{00000000-0004-0000-0300-000007000000}"/>
    <hyperlink ref="A15" location="JUL!A1" display="8. Julho" xr:uid="{00000000-0004-0000-0300-000008000000}"/>
    <hyperlink ref="A16" location="AGO!A1" display="9. Agosto" xr:uid="{00000000-0004-0000-0300-000009000000}"/>
    <hyperlink ref="A17" location="SET!A1" display="10. Setembro" xr:uid="{00000000-0004-0000-0300-00000A000000}"/>
    <hyperlink ref="A18" location="OUT!A1" display="11. Outubro" xr:uid="{00000000-0004-0000-0300-00000B000000}"/>
    <hyperlink ref="A19" location="NOV!A1" display="12. Novembro" xr:uid="{00000000-0004-0000-0300-00000C000000}"/>
    <hyperlink ref="A20" location="DEZ!A1" display="13. Dezembro" xr:uid="{00000000-0004-0000-0300-00000D000000}"/>
    <hyperlink ref="A22" location="GRÁFICOS!A1" display="15. Gráficos" xr:uid="{00000000-0004-0000-0300-00000E000000}"/>
    <hyperlink ref="A7:A8" location="RESUMO!A1" display="1. Resumo do Resultado" xr:uid="{00000000-0004-0000-0300-000010000000}"/>
    <hyperlink ref="A23" location="'Quem Somos'!A1" display="16. Quem Somos" xr:uid="{BE8F8EBF-57A2-4005-A717-92FF7974066A}"/>
  </hyperlinks>
  <pageMargins left="0.511811024" right="0.511811024" top="0.78740157499999996" bottom="0.78740157499999996" header="0.31496062000000002" footer="0.31496062000000002"/>
  <ignoredErrors>
    <ignoredError sqref="O3 O5 O7 O9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0"/>
  <sheetViews>
    <sheetView showGridLines="0" workbookViewId="0">
      <pane xSplit="1" topLeftCell="B1" activePane="topRight" state="frozen"/>
      <selection pane="topRight" activeCell="L14" sqref="L14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6"/>
      <c r="B1" s="3"/>
      <c r="C1"/>
      <c r="D1"/>
      <c r="E1" s="102"/>
      <c r="G1"/>
      <c r="H1"/>
      <c r="I1" s="102"/>
      <c r="K1"/>
      <c r="L1"/>
      <c r="M1" s="102"/>
    </row>
    <row r="2" spans="1:15" ht="15" thickBot="1" x14ac:dyDescent="0.35">
      <c r="A2" s="57" t="s">
        <v>23</v>
      </c>
      <c r="B2" s="1"/>
      <c r="C2" s="134" t="s">
        <v>66</v>
      </c>
      <c r="D2" s="135"/>
      <c r="E2" s="136"/>
      <c r="F2" s="1"/>
      <c r="G2" s="134" t="s">
        <v>67</v>
      </c>
      <c r="H2" s="135"/>
      <c r="I2" s="140"/>
      <c r="J2" s="1"/>
      <c r="K2" s="137" t="s">
        <v>25</v>
      </c>
      <c r="L2" s="138"/>
      <c r="M2" s="141"/>
      <c r="N2" s="1"/>
      <c r="O2" s="25" t="s">
        <v>40</v>
      </c>
    </row>
    <row r="3" spans="1:15" x14ac:dyDescent="0.3">
      <c r="A3" s="59"/>
      <c r="B3" s="6"/>
      <c r="C3" s="23" t="s">
        <v>12</v>
      </c>
      <c r="D3" s="24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49670</v>
      </c>
    </row>
    <row r="4" spans="1:15" x14ac:dyDescent="0.3">
      <c r="A4" s="58"/>
      <c r="B4" s="81"/>
      <c r="C4" s="98" t="s">
        <v>15</v>
      </c>
      <c r="D4" s="111">
        <v>44990</v>
      </c>
      <c r="E4" s="97">
        <v>4000</v>
      </c>
      <c r="G4" s="98" t="s">
        <v>111</v>
      </c>
      <c r="H4" s="111">
        <v>44993</v>
      </c>
      <c r="I4" s="97">
        <v>350</v>
      </c>
      <c r="K4" s="98" t="s">
        <v>114</v>
      </c>
      <c r="L4" s="111">
        <v>44990</v>
      </c>
      <c r="M4" s="97">
        <v>10000</v>
      </c>
      <c r="O4" s="25" t="s">
        <v>41</v>
      </c>
    </row>
    <row r="5" spans="1:15" x14ac:dyDescent="0.3">
      <c r="A5" s="59"/>
      <c r="B5" s="81"/>
      <c r="C5" s="98" t="s">
        <v>108</v>
      </c>
      <c r="D5" s="111">
        <v>44991</v>
      </c>
      <c r="E5" s="97">
        <v>400</v>
      </c>
      <c r="G5" s="98" t="s">
        <v>112</v>
      </c>
      <c r="H5" s="111">
        <v>44994</v>
      </c>
      <c r="I5" s="97">
        <v>560</v>
      </c>
      <c r="K5" s="98" t="s">
        <v>115</v>
      </c>
      <c r="L5" s="111">
        <v>44991</v>
      </c>
      <c r="M5" s="97">
        <v>5000</v>
      </c>
      <c r="O5" s="10">
        <f>SUM(E4:E1048576,I4:I1048576)</f>
        <v>32800</v>
      </c>
    </row>
    <row r="6" spans="1:15" x14ac:dyDescent="0.3">
      <c r="A6" s="62" t="s">
        <v>103</v>
      </c>
      <c r="B6" s="81"/>
      <c r="C6" s="98" t="s">
        <v>109</v>
      </c>
      <c r="D6" s="111">
        <v>44992</v>
      </c>
      <c r="E6" s="97">
        <v>1590</v>
      </c>
      <c r="G6" s="98" t="s">
        <v>38</v>
      </c>
      <c r="H6" s="111">
        <v>44995</v>
      </c>
      <c r="I6" s="97">
        <v>300</v>
      </c>
      <c r="K6" s="98" t="s">
        <v>116</v>
      </c>
      <c r="L6" s="111">
        <v>44992</v>
      </c>
      <c r="M6" s="97">
        <v>8500</v>
      </c>
      <c r="O6" s="25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44993</v>
      </c>
      <c r="E7" s="97">
        <v>200</v>
      </c>
      <c r="G7" s="98" t="s">
        <v>39</v>
      </c>
      <c r="H7" s="111">
        <v>44996</v>
      </c>
      <c r="I7" s="97">
        <v>3500</v>
      </c>
      <c r="K7" s="98" t="s">
        <v>117</v>
      </c>
      <c r="L7" s="111">
        <v>44993</v>
      </c>
      <c r="M7" s="97">
        <v>2600</v>
      </c>
      <c r="O7" s="10">
        <f>O3-O5</f>
        <v>16870</v>
      </c>
    </row>
    <row r="8" spans="1:15" x14ac:dyDescent="0.3">
      <c r="A8" s="122"/>
      <c r="B8" s="104"/>
      <c r="C8" s="98" t="s">
        <v>20</v>
      </c>
      <c r="D8" s="111">
        <v>44994</v>
      </c>
      <c r="E8" s="97">
        <v>20000</v>
      </c>
      <c r="G8" s="98" t="s">
        <v>113</v>
      </c>
      <c r="H8" s="111">
        <v>44997</v>
      </c>
      <c r="I8" s="97">
        <v>1200</v>
      </c>
      <c r="K8" s="98" t="s">
        <v>118</v>
      </c>
      <c r="L8" s="111">
        <v>44994</v>
      </c>
      <c r="M8" s="97">
        <v>6900</v>
      </c>
      <c r="O8" s="25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44995</v>
      </c>
      <c r="E9" s="97">
        <v>300</v>
      </c>
      <c r="G9" s="98" t="s">
        <v>122</v>
      </c>
      <c r="H9" s="111">
        <v>44998</v>
      </c>
      <c r="I9" s="97">
        <v>150</v>
      </c>
      <c r="K9" s="98" t="s">
        <v>119</v>
      </c>
      <c r="L9" s="111">
        <v>44995</v>
      </c>
      <c r="M9" s="97">
        <v>589</v>
      </c>
      <c r="O9" s="10">
        <f>FEV!O9+MAR!O7</f>
        <v>-5124</v>
      </c>
    </row>
    <row r="10" spans="1:15" x14ac:dyDescent="0.3">
      <c r="A10" s="60" t="s">
        <v>45</v>
      </c>
      <c r="B10" s="104"/>
      <c r="C10" s="98" t="s">
        <v>121</v>
      </c>
      <c r="D10" s="111">
        <v>44996</v>
      </c>
      <c r="E10" s="97">
        <v>250</v>
      </c>
      <c r="G10" s="98"/>
      <c r="H10" s="111"/>
      <c r="I10" s="97"/>
      <c r="K10" s="98" t="s">
        <v>114</v>
      </c>
      <c r="L10" s="111">
        <v>44996</v>
      </c>
      <c r="M10" s="97">
        <v>4588</v>
      </c>
      <c r="O10" s="9" t="str">
        <f>IF(O9&gt;=0,"Saldo Positivo","Saldo Negativo")</f>
        <v>Saldo Negativo</v>
      </c>
    </row>
    <row r="11" spans="1:15" x14ac:dyDescent="0.3">
      <c r="A11" s="66" t="s">
        <v>44</v>
      </c>
      <c r="B11" s="104"/>
      <c r="C11" s="98"/>
      <c r="D11" s="111"/>
      <c r="E11" s="97"/>
      <c r="G11" s="98"/>
      <c r="H11" s="111"/>
      <c r="I11" s="97"/>
      <c r="K11" s="98" t="s">
        <v>115</v>
      </c>
      <c r="L11" s="111">
        <v>44997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/>
      <c r="H12" s="111"/>
      <c r="I12" s="97"/>
      <c r="K12" s="98" t="s">
        <v>116</v>
      </c>
      <c r="L12" s="111">
        <v>44998</v>
      </c>
      <c r="M12" s="97">
        <v>5600</v>
      </c>
      <c r="N12" s="103"/>
    </row>
    <row r="13" spans="1:15" x14ac:dyDescent="0.3">
      <c r="A13" s="60" t="s">
        <v>47</v>
      </c>
      <c r="B13" s="104"/>
      <c r="C13" s="98"/>
      <c r="D13" s="114"/>
      <c r="E13" s="97"/>
      <c r="G13" s="98"/>
      <c r="H13" s="111"/>
      <c r="I13" s="97"/>
      <c r="K13" s="98" t="s">
        <v>117</v>
      </c>
      <c r="L13" s="111">
        <v>44999</v>
      </c>
      <c r="M13" s="97">
        <v>1000</v>
      </c>
      <c r="N13" s="103"/>
    </row>
    <row r="14" spans="1:15" x14ac:dyDescent="0.3">
      <c r="A14" s="60" t="s">
        <v>48</v>
      </c>
      <c r="B14" s="104"/>
      <c r="C14" s="98"/>
      <c r="D14" s="99"/>
      <c r="E14" s="97"/>
      <c r="G14" s="98"/>
      <c r="H14" s="96"/>
      <c r="I14" s="97"/>
      <c r="K14" s="98"/>
      <c r="L14" s="96"/>
      <c r="M14" s="97"/>
      <c r="N14" s="103"/>
    </row>
    <row r="15" spans="1:15" x14ac:dyDescent="0.3">
      <c r="A15" s="60" t="s">
        <v>49</v>
      </c>
      <c r="B15" s="104"/>
      <c r="C15" s="98"/>
      <c r="D15" s="99"/>
      <c r="E15" s="97"/>
      <c r="G15" s="98"/>
      <c r="H15" s="96"/>
      <c r="I15" s="97"/>
      <c r="K15" s="98"/>
      <c r="L15" s="96"/>
      <c r="M15" s="97"/>
    </row>
    <row r="16" spans="1:15" x14ac:dyDescent="0.3">
      <c r="A16" s="60" t="s">
        <v>50</v>
      </c>
      <c r="B16" s="104"/>
      <c r="C16" s="98"/>
      <c r="D16" s="99"/>
      <c r="E16" s="97"/>
      <c r="G16" s="98"/>
      <c r="H16" s="96"/>
      <c r="I16" s="97"/>
      <c r="K16" s="98"/>
      <c r="L16" s="96"/>
      <c r="M16" s="97"/>
    </row>
    <row r="17" spans="1:13" x14ac:dyDescent="0.3">
      <c r="A17" s="60" t="s">
        <v>51</v>
      </c>
      <c r="B17" s="104"/>
      <c r="C17" s="98"/>
      <c r="D17" s="99"/>
      <c r="E17" s="97"/>
      <c r="G17" s="98"/>
      <c r="H17" s="96"/>
      <c r="I17" s="97"/>
      <c r="K17" s="98"/>
      <c r="L17" s="96"/>
      <c r="M17" s="97"/>
    </row>
    <row r="18" spans="1:13" x14ac:dyDescent="0.3">
      <c r="A18" s="60" t="s">
        <v>52</v>
      </c>
      <c r="B18" s="104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60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23" priority="1" operator="containsText" text="Saldo Negativo">
      <formula>NOT(ISERROR(SEARCH("Saldo Negativo",O10)))</formula>
    </cfRule>
    <cfRule type="containsText" dxfId="22" priority="2" operator="containsText" text="Saldo Positivo">
      <formula>NOT(ISERROR(SEARCH("Saldo Positivo",O10)))</formula>
    </cfRule>
  </conditionalFormatting>
  <hyperlinks>
    <hyperlink ref="A21" location="'RESULTADO ANUAL'!A1" display="14. Resultado Anual" xr:uid="{00000000-0004-0000-0400-000000000000}"/>
    <hyperlink ref="A10:A20" location="jan!A1" display="Janeiro" xr:uid="{00000000-0004-0000-0400-000001000000}"/>
    <hyperlink ref="A9" location="JAN!A1" display="2. Janeiro" xr:uid="{00000000-0004-0000-0400-000002000000}"/>
    <hyperlink ref="A6" location="INÍCIO!A1" display="INÍCIO" xr:uid="{00000000-0004-0000-0400-000003000000}"/>
    <hyperlink ref="A10" location="FEV!A1" display="3. Fevereiro" xr:uid="{00000000-0004-0000-0400-000004000000}"/>
    <hyperlink ref="A11" location="MAR!A1" display="4. Março" xr:uid="{00000000-0004-0000-0400-000005000000}"/>
    <hyperlink ref="A12" location="ABR!A1" display="5. Abril" xr:uid="{00000000-0004-0000-0400-000006000000}"/>
    <hyperlink ref="A13" location="MAI!A1" display="6. Maio" xr:uid="{00000000-0004-0000-0400-000007000000}"/>
    <hyperlink ref="A14" location="JUN!A1" display="7. Junho" xr:uid="{00000000-0004-0000-0400-000008000000}"/>
    <hyperlink ref="A15" location="JUL!A1" display="8. Julho" xr:uid="{00000000-0004-0000-0400-000009000000}"/>
    <hyperlink ref="A16" location="AGO!A1" display="9. Agosto" xr:uid="{00000000-0004-0000-0400-00000A000000}"/>
    <hyperlink ref="A17" location="SET!A1" display="10. Setembro" xr:uid="{00000000-0004-0000-0400-00000B000000}"/>
    <hyperlink ref="A18" location="OUT!A1" display="11. Outubro" xr:uid="{00000000-0004-0000-0400-00000C000000}"/>
    <hyperlink ref="A19" location="NOV!A1" display="12. Novembro" xr:uid="{00000000-0004-0000-0400-00000D000000}"/>
    <hyperlink ref="A20" location="DEZ!A1" display="13. Dezembro" xr:uid="{00000000-0004-0000-0400-00000E000000}"/>
    <hyperlink ref="A22" location="GRÁFICOS!A1" display="15. Gráficos" xr:uid="{00000000-0004-0000-0400-00000F000000}"/>
    <hyperlink ref="A7:A8" location="RESUMO!A1" display="1. Resumo do Resultado" xr:uid="{00000000-0004-0000-0400-000011000000}"/>
    <hyperlink ref="A23" location="'Quem Somos'!A1" display="16. Quem Somos" xr:uid="{9C7131ED-D255-45FF-ACFD-96134251FB77}"/>
  </hyperlinks>
  <pageMargins left="0.511811024" right="0.511811024" top="0.78740157499999996" bottom="0.78740157499999996" header="0.31496062000000002" footer="0.31496062000000002"/>
  <ignoredErrors>
    <ignoredError sqref="O3 O5 O7 O9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30"/>
  <sheetViews>
    <sheetView showGridLines="0" workbookViewId="0">
      <pane xSplit="1" topLeftCell="B1" activePane="topRight" state="frozen"/>
      <selection pane="topRight" activeCell="H18" sqref="H18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8" ht="15" thickBot="1" x14ac:dyDescent="0.35">
      <c r="A1" s="56"/>
      <c r="B1" s="89"/>
      <c r="C1"/>
      <c r="D1"/>
      <c r="E1" s="102"/>
      <c r="G1"/>
      <c r="H1"/>
      <c r="I1" s="102"/>
      <c r="K1"/>
      <c r="L1"/>
      <c r="M1" s="102"/>
    </row>
    <row r="2" spans="1:18" ht="15" thickBot="1" x14ac:dyDescent="0.35">
      <c r="A2" s="57" t="s">
        <v>23</v>
      </c>
      <c r="B2" s="1"/>
      <c r="C2" s="134" t="s">
        <v>68</v>
      </c>
      <c r="D2" s="135"/>
      <c r="E2" s="136"/>
      <c r="F2" s="1"/>
      <c r="G2" s="134" t="s">
        <v>69</v>
      </c>
      <c r="H2" s="135"/>
      <c r="I2" s="136"/>
      <c r="J2" s="1"/>
      <c r="K2" s="137" t="s">
        <v>26</v>
      </c>
      <c r="L2" s="138"/>
      <c r="M2" s="139"/>
      <c r="N2" s="1"/>
      <c r="O2" s="25" t="s">
        <v>40</v>
      </c>
      <c r="P2" s="88"/>
      <c r="Q2" s="88"/>
      <c r="R2" s="88"/>
    </row>
    <row r="3" spans="1:18" x14ac:dyDescent="0.3">
      <c r="A3" s="59"/>
      <c r="B3" s="6"/>
      <c r="C3" s="23" t="s">
        <v>12</v>
      </c>
      <c r="D3" s="24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33589</v>
      </c>
      <c r="P3" s="10"/>
      <c r="Q3" s="10"/>
      <c r="R3" s="10"/>
    </row>
    <row r="4" spans="1:18" x14ac:dyDescent="0.3">
      <c r="A4" s="58"/>
      <c r="B4" s="81"/>
      <c r="C4" s="98" t="s">
        <v>15</v>
      </c>
      <c r="D4" s="111">
        <v>45021</v>
      </c>
      <c r="E4" s="97">
        <v>4000</v>
      </c>
      <c r="G4" s="98" t="s">
        <v>111</v>
      </c>
      <c r="H4" s="111">
        <v>45024</v>
      </c>
      <c r="I4" s="97">
        <v>350</v>
      </c>
      <c r="K4" s="98" t="s">
        <v>114</v>
      </c>
      <c r="L4" s="111">
        <v>45021</v>
      </c>
      <c r="M4" s="97">
        <v>10000</v>
      </c>
      <c r="O4" s="25" t="s">
        <v>41</v>
      </c>
      <c r="R4" s="88"/>
    </row>
    <row r="5" spans="1:18" x14ac:dyDescent="0.3">
      <c r="A5" s="59"/>
      <c r="B5" s="81"/>
      <c r="C5" s="98" t="s">
        <v>108</v>
      </c>
      <c r="D5" s="111">
        <v>45022</v>
      </c>
      <c r="E5" s="97">
        <v>400</v>
      </c>
      <c r="G5" s="98" t="s">
        <v>112</v>
      </c>
      <c r="H5" s="111">
        <v>45025</v>
      </c>
      <c r="I5" s="97">
        <v>560</v>
      </c>
      <c r="K5" s="98" t="s">
        <v>115</v>
      </c>
      <c r="L5" s="111">
        <v>45022</v>
      </c>
      <c r="M5" s="97">
        <v>5000</v>
      </c>
      <c r="O5" s="10">
        <f>SUM(E4:E1048576,I4:I1048576)</f>
        <v>37650</v>
      </c>
    </row>
    <row r="6" spans="1:18" x14ac:dyDescent="0.3">
      <c r="A6" s="67" t="s">
        <v>103</v>
      </c>
      <c r="B6" s="81"/>
      <c r="C6" s="98" t="s">
        <v>109</v>
      </c>
      <c r="D6" s="111">
        <v>45023</v>
      </c>
      <c r="E6" s="97">
        <v>1590</v>
      </c>
      <c r="G6" s="98" t="s">
        <v>38</v>
      </c>
      <c r="H6" s="111">
        <v>45026</v>
      </c>
      <c r="I6" s="97">
        <v>300</v>
      </c>
      <c r="K6" s="98" t="s">
        <v>116</v>
      </c>
      <c r="L6" s="111">
        <v>45023</v>
      </c>
      <c r="M6" s="97">
        <v>8500</v>
      </c>
      <c r="O6" s="25" t="s">
        <v>35</v>
      </c>
    </row>
    <row r="7" spans="1:18" x14ac:dyDescent="0.3">
      <c r="A7" s="121" t="s">
        <v>61</v>
      </c>
      <c r="B7" s="104"/>
      <c r="C7" s="98" t="s">
        <v>110</v>
      </c>
      <c r="D7" s="111">
        <v>45024</v>
      </c>
      <c r="E7" s="97">
        <v>200</v>
      </c>
      <c r="G7" s="98" t="s">
        <v>39</v>
      </c>
      <c r="H7" s="111">
        <v>45027</v>
      </c>
      <c r="I7" s="97">
        <v>3500</v>
      </c>
      <c r="K7" s="98" t="s">
        <v>117</v>
      </c>
      <c r="L7" s="111">
        <v>45024</v>
      </c>
      <c r="M7" s="97">
        <v>2600</v>
      </c>
      <c r="O7" s="10">
        <f>O3-O5</f>
        <v>-4061</v>
      </c>
    </row>
    <row r="8" spans="1:18" x14ac:dyDescent="0.3">
      <c r="A8" s="122"/>
      <c r="B8" s="104"/>
      <c r="C8" s="98" t="s">
        <v>20</v>
      </c>
      <c r="D8" s="111">
        <v>45025</v>
      </c>
      <c r="E8" s="97">
        <v>20000</v>
      </c>
      <c r="G8" s="98" t="s">
        <v>113</v>
      </c>
      <c r="H8" s="111">
        <v>45028</v>
      </c>
      <c r="I8" s="97">
        <v>1200</v>
      </c>
      <c r="K8" s="98" t="s">
        <v>118</v>
      </c>
      <c r="L8" s="111">
        <v>45025</v>
      </c>
      <c r="M8" s="97">
        <v>6900</v>
      </c>
      <c r="O8" s="25" t="s">
        <v>36</v>
      </c>
    </row>
    <row r="9" spans="1:18" x14ac:dyDescent="0.3">
      <c r="A9" s="68" t="s">
        <v>43</v>
      </c>
      <c r="B9" s="104"/>
      <c r="C9" s="98" t="s">
        <v>120</v>
      </c>
      <c r="D9" s="111">
        <v>45026</v>
      </c>
      <c r="E9" s="97">
        <v>300</v>
      </c>
      <c r="G9" s="98" t="s">
        <v>113</v>
      </c>
      <c r="H9" s="111">
        <v>45036</v>
      </c>
      <c r="I9" s="97">
        <v>5000</v>
      </c>
      <c r="K9" s="98" t="s">
        <v>119</v>
      </c>
      <c r="L9" s="111">
        <v>45026</v>
      </c>
      <c r="M9" s="97">
        <v>589</v>
      </c>
      <c r="O9" s="10">
        <f>MAR!O9+ABR!O7</f>
        <v>-9185</v>
      </c>
    </row>
    <row r="10" spans="1:18" x14ac:dyDescent="0.3">
      <c r="A10" s="69" t="s">
        <v>45</v>
      </c>
      <c r="B10" s="104"/>
      <c r="C10" s="98" t="s">
        <v>121</v>
      </c>
      <c r="D10" s="111">
        <v>45027</v>
      </c>
      <c r="E10" s="97">
        <v>250</v>
      </c>
      <c r="G10" s="98"/>
      <c r="H10" s="111"/>
      <c r="I10" s="97"/>
      <c r="K10" s="98"/>
      <c r="L10" s="111"/>
      <c r="M10" s="97"/>
      <c r="O10" s="9" t="str">
        <f>IF(O9&gt;=0,"Saldo Positivo","Saldo Negativo")</f>
        <v>Saldo Negativo</v>
      </c>
    </row>
    <row r="11" spans="1:18" x14ac:dyDescent="0.3">
      <c r="A11" s="69" t="s">
        <v>44</v>
      </c>
      <c r="B11" s="104"/>
      <c r="C11" s="98"/>
      <c r="D11" s="111"/>
      <c r="E11" s="97"/>
      <c r="G11" s="98"/>
      <c r="H11" s="111"/>
      <c r="I11" s="97"/>
      <c r="K11" s="98"/>
      <c r="L11" s="111"/>
      <c r="M11" s="97"/>
    </row>
    <row r="12" spans="1:18" x14ac:dyDescent="0.3">
      <c r="A12" s="72" t="s">
        <v>46</v>
      </c>
      <c r="B12" s="104"/>
      <c r="C12" s="98"/>
      <c r="D12" s="111"/>
      <c r="E12" s="97"/>
      <c r="G12" s="98"/>
      <c r="H12" s="111"/>
      <c r="I12" s="97"/>
      <c r="K12" s="98"/>
      <c r="L12" s="111"/>
      <c r="M12" s="97"/>
      <c r="N12" s="103"/>
    </row>
    <row r="13" spans="1:18" x14ac:dyDescent="0.3">
      <c r="A13" s="69" t="s">
        <v>47</v>
      </c>
      <c r="B13" s="104"/>
      <c r="C13" s="98"/>
      <c r="D13" s="114"/>
      <c r="E13" s="97"/>
      <c r="G13" s="98"/>
      <c r="H13" s="111"/>
      <c r="I13" s="97"/>
      <c r="K13" s="98"/>
      <c r="L13" s="111"/>
      <c r="M13" s="97"/>
      <c r="N13" s="103"/>
    </row>
    <row r="14" spans="1:18" x14ac:dyDescent="0.3">
      <c r="A14" s="70" t="s">
        <v>48</v>
      </c>
      <c r="B14" s="104"/>
      <c r="C14" s="98"/>
      <c r="D14" s="99"/>
      <c r="E14" s="97"/>
      <c r="G14" s="98"/>
      <c r="H14" s="96"/>
      <c r="I14" s="97"/>
      <c r="K14" s="98"/>
      <c r="L14" s="96"/>
      <c r="M14" s="97"/>
      <c r="N14" s="103"/>
    </row>
    <row r="15" spans="1:18" x14ac:dyDescent="0.3">
      <c r="A15" s="71" t="s">
        <v>49</v>
      </c>
      <c r="B15" s="104"/>
      <c r="C15" s="98"/>
      <c r="D15" s="99"/>
      <c r="E15" s="97"/>
      <c r="G15" s="98"/>
      <c r="H15" s="96"/>
      <c r="I15" s="97"/>
      <c r="K15" s="98"/>
      <c r="L15" s="96"/>
      <c r="M15" s="97"/>
    </row>
    <row r="16" spans="1:18" x14ac:dyDescent="0.3">
      <c r="A16" s="71" t="s">
        <v>50</v>
      </c>
      <c r="B16" s="104"/>
      <c r="C16" s="98"/>
      <c r="D16" s="99"/>
      <c r="E16" s="97"/>
      <c r="G16" s="98"/>
      <c r="H16" s="96"/>
      <c r="I16" s="97"/>
      <c r="K16" s="98"/>
      <c r="L16" s="96"/>
      <c r="M16" s="97"/>
    </row>
    <row r="17" spans="1:13" x14ac:dyDescent="0.3">
      <c r="A17" s="71" t="s">
        <v>51</v>
      </c>
      <c r="B17" s="104"/>
      <c r="C17" s="98"/>
      <c r="D17" s="99"/>
      <c r="E17" s="97"/>
      <c r="G17" s="98"/>
      <c r="H17" s="96"/>
      <c r="I17" s="97"/>
      <c r="K17" s="98"/>
      <c r="L17" s="96"/>
      <c r="M17" s="97"/>
    </row>
    <row r="18" spans="1:13" x14ac:dyDescent="0.3">
      <c r="A18" s="71" t="s">
        <v>52</v>
      </c>
      <c r="B18" s="104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71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71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7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21" priority="1" operator="containsText" text="Saldo Negativo">
      <formula>NOT(ISERROR(SEARCH("Saldo Negativo",O10)))</formula>
    </cfRule>
    <cfRule type="containsText" dxfId="20" priority="2" operator="containsText" text="Saldo Positivo">
      <formula>NOT(ISERROR(SEARCH("Saldo Positivo",O10)))</formula>
    </cfRule>
  </conditionalFormatting>
  <conditionalFormatting sqref="R4">
    <cfRule type="containsText" dxfId="19" priority="3" operator="containsText" text="Saldo Negativo">
      <formula>NOT(ISERROR(SEARCH("Saldo Negativo",R4)))</formula>
    </cfRule>
    <cfRule type="containsText" dxfId="18" priority="4" operator="containsText" text="Saldo Positivo">
      <formula>NOT(ISERROR(SEARCH("Saldo Positivo",R4)))</formula>
    </cfRule>
  </conditionalFormatting>
  <hyperlinks>
    <hyperlink ref="A9" location="JAN!A1" display="2. Janeiro" xr:uid="{00000000-0004-0000-0500-000000000000}"/>
    <hyperlink ref="A10" location="FEV!A1" display="3. Fevereiro" xr:uid="{00000000-0004-0000-0500-000001000000}"/>
    <hyperlink ref="A6" location="INÍCIO!A1" display="INÍCIO" xr:uid="{00000000-0004-0000-0500-000002000000}"/>
    <hyperlink ref="A11" location="MAR!A1" display="4. Março" xr:uid="{00000000-0004-0000-0500-000003000000}"/>
    <hyperlink ref="A12" location="ABR!A1" display="5. Abril" xr:uid="{00000000-0004-0000-0500-000004000000}"/>
    <hyperlink ref="A13" location="MAI!A1" display="6. Maio" xr:uid="{00000000-0004-0000-0500-000005000000}"/>
    <hyperlink ref="A14" location="JUN!A1" display="7. Junho" xr:uid="{00000000-0004-0000-0500-000006000000}"/>
    <hyperlink ref="A15" location="JUL!A1" display="8. Julho" xr:uid="{00000000-0004-0000-0500-000007000000}"/>
    <hyperlink ref="A16" location="AGO!A1" display="9. Agosto" xr:uid="{00000000-0004-0000-0500-000008000000}"/>
    <hyperlink ref="A17" location="SET!A1" display="10. Setembro" xr:uid="{00000000-0004-0000-0500-000009000000}"/>
    <hyperlink ref="A18" location="OUT!A1" display="11. Outubro" xr:uid="{00000000-0004-0000-0500-00000A000000}"/>
    <hyperlink ref="A19" location="NOV!A1" display="12. Novembro" xr:uid="{00000000-0004-0000-0500-00000B000000}"/>
    <hyperlink ref="A20" location="DEZ!A1" display="13. Dezembro" xr:uid="{00000000-0004-0000-0500-00000C000000}"/>
    <hyperlink ref="A21" location="'RESULTADO ANUAL'!A1" display="14. Resultado Anual" xr:uid="{00000000-0004-0000-0500-00000D000000}"/>
    <hyperlink ref="A22" location="GRÁFICOS!A1" display="15. Gráficos" xr:uid="{00000000-0004-0000-0500-00000E000000}"/>
    <hyperlink ref="A7:A8" location="RESUMO!A1" display="1. Resumo do Resultado" xr:uid="{00000000-0004-0000-0500-000010000000}"/>
    <hyperlink ref="A23" location="'Quem Somos'!A1" display="16. Quem Somos" xr:uid="{A1FC118C-FA5C-4D72-A6F2-632B8C9C25A8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30"/>
  <sheetViews>
    <sheetView showGridLines="0" workbookViewId="0">
      <pane xSplit="1" topLeftCell="B1" activePane="topRight" state="frozen"/>
      <selection pane="topRight" activeCell="G17" sqref="G17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6"/>
      <c r="B1" s="89"/>
      <c r="C1"/>
      <c r="D1"/>
      <c r="E1" s="102"/>
      <c r="G1"/>
      <c r="H1"/>
      <c r="I1" s="102"/>
      <c r="K1"/>
      <c r="L1"/>
      <c r="M1" s="102"/>
    </row>
    <row r="2" spans="1:15" ht="15" thickBot="1" x14ac:dyDescent="0.35">
      <c r="A2" s="58" t="s">
        <v>23</v>
      </c>
      <c r="B2" s="1"/>
      <c r="C2" s="134" t="s">
        <v>70</v>
      </c>
      <c r="D2" s="135"/>
      <c r="E2" s="136"/>
      <c r="F2" s="1"/>
      <c r="G2" s="134" t="s">
        <v>71</v>
      </c>
      <c r="H2" s="135"/>
      <c r="I2" s="136"/>
      <c r="J2" s="1"/>
      <c r="K2" s="137" t="s">
        <v>27</v>
      </c>
      <c r="L2" s="138"/>
      <c r="M2" s="139"/>
      <c r="N2" s="1"/>
      <c r="O2" s="25" t="s">
        <v>40</v>
      </c>
    </row>
    <row r="3" spans="1:15" x14ac:dyDescent="0.3">
      <c r="A3" s="59"/>
      <c r="B3" s="6"/>
      <c r="C3" s="23" t="s">
        <v>12</v>
      </c>
      <c r="D3" s="24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53670</v>
      </c>
    </row>
    <row r="4" spans="1:15" x14ac:dyDescent="0.3">
      <c r="A4" s="59"/>
      <c r="B4" s="81"/>
      <c r="C4" s="98" t="s">
        <v>15</v>
      </c>
      <c r="D4" s="111">
        <v>45051</v>
      </c>
      <c r="E4" s="97">
        <v>4000</v>
      </c>
      <c r="G4" s="98" t="s">
        <v>111</v>
      </c>
      <c r="H4" s="111">
        <v>45051</v>
      </c>
      <c r="I4" s="97">
        <v>350</v>
      </c>
      <c r="K4" s="98" t="s">
        <v>114</v>
      </c>
      <c r="L4" s="111">
        <v>45051</v>
      </c>
      <c r="M4" s="97">
        <v>10000</v>
      </c>
      <c r="O4" s="25" t="s">
        <v>41</v>
      </c>
    </row>
    <row r="5" spans="1:15" x14ac:dyDescent="0.3">
      <c r="A5" s="59"/>
      <c r="B5" s="81"/>
      <c r="C5" s="98" t="s">
        <v>108</v>
      </c>
      <c r="D5" s="111">
        <v>45052</v>
      </c>
      <c r="E5" s="97">
        <v>400</v>
      </c>
      <c r="G5" s="98" t="s">
        <v>112</v>
      </c>
      <c r="H5" s="111">
        <v>45052</v>
      </c>
      <c r="I5" s="97">
        <v>560</v>
      </c>
      <c r="K5" s="98" t="s">
        <v>115</v>
      </c>
      <c r="L5" s="111">
        <v>45052</v>
      </c>
      <c r="M5" s="97">
        <v>5000</v>
      </c>
      <c r="O5" s="10">
        <f>SUM(E4:E1048576,I4:I1048576)</f>
        <v>46900</v>
      </c>
    </row>
    <row r="6" spans="1:15" x14ac:dyDescent="0.3">
      <c r="A6" s="62" t="s">
        <v>103</v>
      </c>
      <c r="B6" s="81"/>
      <c r="C6" s="98" t="s">
        <v>109</v>
      </c>
      <c r="D6" s="111">
        <v>45053</v>
      </c>
      <c r="E6" s="97">
        <v>1590</v>
      </c>
      <c r="G6" s="98" t="s">
        <v>38</v>
      </c>
      <c r="H6" s="111">
        <v>45053</v>
      </c>
      <c r="I6" s="97">
        <v>300</v>
      </c>
      <c r="K6" s="98" t="s">
        <v>116</v>
      </c>
      <c r="L6" s="111">
        <v>45053</v>
      </c>
      <c r="M6" s="97">
        <v>8500</v>
      </c>
      <c r="O6" s="25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45054</v>
      </c>
      <c r="E7" s="97">
        <v>200</v>
      </c>
      <c r="G7" s="98" t="s">
        <v>39</v>
      </c>
      <c r="H7" s="111">
        <v>45054</v>
      </c>
      <c r="I7" s="97">
        <v>3500</v>
      </c>
      <c r="K7" s="98" t="s">
        <v>117</v>
      </c>
      <c r="L7" s="111">
        <v>45054</v>
      </c>
      <c r="M7" s="97">
        <v>2600</v>
      </c>
      <c r="O7" s="10">
        <f>O3-O5</f>
        <v>6770</v>
      </c>
    </row>
    <row r="8" spans="1:15" x14ac:dyDescent="0.3">
      <c r="A8" s="122"/>
      <c r="B8" s="104"/>
      <c r="C8" s="98" t="s">
        <v>20</v>
      </c>
      <c r="D8" s="111">
        <v>45055</v>
      </c>
      <c r="E8" s="97">
        <v>20000</v>
      </c>
      <c r="G8" s="98" t="s">
        <v>113</v>
      </c>
      <c r="H8" s="111">
        <v>45055</v>
      </c>
      <c r="I8" s="97">
        <v>1200</v>
      </c>
      <c r="K8" s="98" t="s">
        <v>118</v>
      </c>
      <c r="L8" s="111">
        <v>45055</v>
      </c>
      <c r="M8" s="97">
        <v>6900</v>
      </c>
      <c r="O8" s="25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45056</v>
      </c>
      <c r="E9" s="97">
        <v>300</v>
      </c>
      <c r="G9" s="98" t="s">
        <v>122</v>
      </c>
      <c r="H9" s="111">
        <v>45056</v>
      </c>
      <c r="I9" s="97">
        <v>150</v>
      </c>
      <c r="K9" s="98" t="s">
        <v>119</v>
      </c>
      <c r="L9" s="111">
        <v>45056</v>
      </c>
      <c r="M9" s="97">
        <v>589</v>
      </c>
      <c r="O9" s="10">
        <f>ABR!O9+MAI!O7</f>
        <v>-2415</v>
      </c>
    </row>
    <row r="10" spans="1:15" x14ac:dyDescent="0.3">
      <c r="A10" s="60" t="s">
        <v>45</v>
      </c>
      <c r="B10" s="104"/>
      <c r="C10" s="98" t="s">
        <v>121</v>
      </c>
      <c r="D10" s="111">
        <v>45057</v>
      </c>
      <c r="E10" s="97">
        <v>250</v>
      </c>
      <c r="G10" s="98" t="s">
        <v>39</v>
      </c>
      <c r="H10" s="111">
        <v>45054</v>
      </c>
      <c r="I10" s="97">
        <v>3500</v>
      </c>
      <c r="K10" s="98" t="s">
        <v>114</v>
      </c>
      <c r="L10" s="111">
        <v>45057</v>
      </c>
      <c r="M10" s="97">
        <v>4588</v>
      </c>
      <c r="O10" s="9" t="str">
        <f>IF(O9&gt;=0,"Saldo Positivo","Saldo Negativo")</f>
        <v>Saldo Negativo</v>
      </c>
    </row>
    <row r="11" spans="1:15" x14ac:dyDescent="0.3">
      <c r="A11" s="60" t="s">
        <v>44</v>
      </c>
      <c r="B11" s="104"/>
      <c r="C11" s="98"/>
      <c r="D11" s="111"/>
      <c r="E11" s="97"/>
      <c r="G11" s="98" t="s">
        <v>113</v>
      </c>
      <c r="H11" s="111">
        <v>45055</v>
      </c>
      <c r="I11" s="97">
        <v>1200</v>
      </c>
      <c r="K11" s="98" t="s">
        <v>115</v>
      </c>
      <c r="L11" s="111">
        <v>45058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 t="s">
        <v>39</v>
      </c>
      <c r="H12" s="111">
        <v>45054</v>
      </c>
      <c r="I12" s="97">
        <v>3500</v>
      </c>
      <c r="K12" s="98" t="s">
        <v>116</v>
      </c>
      <c r="L12" s="111">
        <v>45059</v>
      </c>
      <c r="M12" s="97">
        <v>5600</v>
      </c>
      <c r="N12" s="103"/>
    </row>
    <row r="13" spans="1:15" x14ac:dyDescent="0.3">
      <c r="A13" s="66" t="s">
        <v>47</v>
      </c>
      <c r="B13" s="104"/>
      <c r="C13" s="98"/>
      <c r="D13" s="114"/>
      <c r="E13" s="97"/>
      <c r="G13" s="98" t="s">
        <v>113</v>
      </c>
      <c r="H13" s="111">
        <v>45055</v>
      </c>
      <c r="I13" s="97">
        <v>1200</v>
      </c>
      <c r="K13" s="98" t="s">
        <v>117</v>
      </c>
      <c r="L13" s="111">
        <v>45060</v>
      </c>
      <c r="M13" s="97">
        <v>1000</v>
      </c>
      <c r="N13" s="103"/>
    </row>
    <row r="14" spans="1:15" x14ac:dyDescent="0.3">
      <c r="A14" s="60" t="s">
        <v>48</v>
      </c>
      <c r="B14" s="104"/>
      <c r="C14" s="98"/>
      <c r="D14" s="99"/>
      <c r="E14" s="97"/>
      <c r="G14" s="98" t="s">
        <v>39</v>
      </c>
      <c r="H14" s="111">
        <v>45054</v>
      </c>
      <c r="I14" s="97">
        <v>3500</v>
      </c>
      <c r="K14" s="98" t="s">
        <v>117</v>
      </c>
      <c r="L14" s="111">
        <v>45061</v>
      </c>
      <c r="M14" s="97">
        <v>1000</v>
      </c>
      <c r="N14" s="103"/>
    </row>
    <row r="15" spans="1:15" x14ac:dyDescent="0.3">
      <c r="A15" s="60" t="s">
        <v>49</v>
      </c>
      <c r="B15" s="104"/>
      <c r="C15" s="98"/>
      <c r="D15" s="99"/>
      <c r="E15" s="97"/>
      <c r="G15" s="98" t="s">
        <v>113</v>
      </c>
      <c r="H15" s="111">
        <v>45055</v>
      </c>
      <c r="I15" s="97">
        <v>1200</v>
      </c>
      <c r="K15" s="98" t="s">
        <v>124</v>
      </c>
      <c r="L15" s="111">
        <v>45062</v>
      </c>
      <c r="M15" s="97">
        <v>1000</v>
      </c>
    </row>
    <row r="16" spans="1:15" x14ac:dyDescent="0.3">
      <c r="A16" s="60" t="s">
        <v>50</v>
      </c>
      <c r="B16" s="104"/>
      <c r="C16" s="98"/>
      <c r="D16" s="99"/>
      <c r="E16" s="97"/>
      <c r="G16" s="98"/>
      <c r="H16" s="96"/>
      <c r="I16" s="97"/>
      <c r="K16" s="98" t="s">
        <v>125</v>
      </c>
      <c r="L16" s="111">
        <v>45063</v>
      </c>
      <c r="M16" s="97">
        <v>1000</v>
      </c>
    </row>
    <row r="17" spans="1:13" x14ac:dyDescent="0.3">
      <c r="A17" s="60" t="s">
        <v>51</v>
      </c>
      <c r="B17" s="104"/>
      <c r="C17" s="98"/>
      <c r="D17" s="99"/>
      <c r="E17" s="97"/>
      <c r="G17" s="98"/>
      <c r="H17" s="96"/>
      <c r="I17" s="97"/>
      <c r="K17" s="98" t="s">
        <v>126</v>
      </c>
      <c r="L17" s="111">
        <v>45064</v>
      </c>
      <c r="M17" s="97">
        <v>1000</v>
      </c>
    </row>
    <row r="18" spans="1:13" x14ac:dyDescent="0.3">
      <c r="A18" s="60" t="s">
        <v>52</v>
      </c>
      <c r="B18" s="104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60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7" priority="1" operator="containsText" text="Saldo Negativo">
      <formula>NOT(ISERROR(SEARCH("Saldo Negativo",O10)))</formula>
    </cfRule>
    <cfRule type="containsText" dxfId="16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600-000000000000}"/>
    <hyperlink ref="A10:A20" location="jan!A1" display="Janeiro" xr:uid="{00000000-0004-0000-0600-000001000000}"/>
    <hyperlink ref="A9" location="JAN!A1" display="2. Janeiro" xr:uid="{00000000-0004-0000-0600-000002000000}"/>
    <hyperlink ref="A6" location="INÍCIO!A1" display="INÍCIO" xr:uid="{00000000-0004-0000-0600-000003000000}"/>
    <hyperlink ref="A10" location="FEV!A1" display="3. Fevereiro" xr:uid="{00000000-0004-0000-0600-000004000000}"/>
    <hyperlink ref="A11" location="MAR!A1" display="4. Março" xr:uid="{00000000-0004-0000-0600-000005000000}"/>
    <hyperlink ref="A12" location="ABR!A1" display="5. Abril" xr:uid="{00000000-0004-0000-0600-000006000000}"/>
    <hyperlink ref="A14" location="JUN!A1" display="7. Junho" xr:uid="{00000000-0004-0000-0600-000007000000}"/>
    <hyperlink ref="A15" location="JUL!A1" display="8. Julho" xr:uid="{00000000-0004-0000-0600-000008000000}"/>
    <hyperlink ref="A16" location="AGO!A1" display="9. Agosto" xr:uid="{00000000-0004-0000-0600-000009000000}"/>
    <hyperlink ref="A17" location="SET!A1" display="10. Setembro" xr:uid="{00000000-0004-0000-0600-00000A000000}"/>
    <hyperlink ref="A18" location="OUT!A1" display="11. Outubro" xr:uid="{00000000-0004-0000-0600-00000B000000}"/>
    <hyperlink ref="A19" location="NOV!A1" display="12. Novembro" xr:uid="{00000000-0004-0000-0600-00000C000000}"/>
    <hyperlink ref="A20" location="DEZ!A1" display="13. Dezembro" xr:uid="{00000000-0004-0000-0600-00000D000000}"/>
    <hyperlink ref="A22" location="GRÁFICOS!A1" display="15. Gráficos" xr:uid="{00000000-0004-0000-0600-00000E000000}"/>
    <hyperlink ref="A7:A8" location="RESUMO!A1" display="1. Resumo do Resultado" xr:uid="{00000000-0004-0000-0600-000010000000}"/>
    <hyperlink ref="A23" location="'Quem Somos'!A1" display="16. Quem Somos" xr:uid="{754DD30F-A4BF-4988-9158-3071148D6ED1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30"/>
  <sheetViews>
    <sheetView showGridLines="0" workbookViewId="0">
      <pane xSplit="1" topLeftCell="B1" activePane="topRight" state="frozen"/>
      <selection pane="topRight" activeCell="L18" sqref="L18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6"/>
      <c r="B1" s="89"/>
      <c r="C1"/>
      <c r="D1"/>
      <c r="E1" s="102"/>
      <c r="G1"/>
      <c r="H1"/>
      <c r="I1" s="102"/>
      <c r="K1"/>
      <c r="L1"/>
      <c r="M1" s="102"/>
    </row>
    <row r="2" spans="1:15" ht="15" thickBot="1" x14ac:dyDescent="0.35">
      <c r="A2" s="57" t="s">
        <v>23</v>
      </c>
      <c r="B2" s="1"/>
      <c r="C2" s="134" t="s">
        <v>72</v>
      </c>
      <c r="D2" s="135"/>
      <c r="E2" s="136"/>
      <c r="F2" s="1"/>
      <c r="G2" s="134" t="s">
        <v>73</v>
      </c>
      <c r="H2" s="135"/>
      <c r="I2" s="136"/>
      <c r="J2" s="1"/>
      <c r="K2" s="137" t="s">
        <v>28</v>
      </c>
      <c r="L2" s="138"/>
      <c r="M2" s="139"/>
      <c r="N2" s="1"/>
      <c r="O2" s="25" t="s">
        <v>40</v>
      </c>
    </row>
    <row r="3" spans="1:15" ht="15" thickBot="1" x14ac:dyDescent="0.35">
      <c r="A3" s="59"/>
      <c r="B3" s="6"/>
      <c r="C3" s="23" t="s">
        <v>12</v>
      </c>
      <c r="D3" s="24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1" t="s">
        <v>18</v>
      </c>
      <c r="L3" s="22" t="s">
        <v>19</v>
      </c>
      <c r="M3" s="48" t="s">
        <v>14</v>
      </c>
      <c r="N3" s="1"/>
      <c r="O3" s="10">
        <f>SUM(M4:M1048576)</f>
        <v>49670</v>
      </c>
    </row>
    <row r="4" spans="1:15" x14ac:dyDescent="0.3">
      <c r="A4" s="59"/>
      <c r="B4" s="81"/>
      <c r="C4" s="98" t="s">
        <v>15</v>
      </c>
      <c r="D4" s="111">
        <v>45082</v>
      </c>
      <c r="E4" s="97">
        <v>4000</v>
      </c>
      <c r="G4" s="98" t="s">
        <v>111</v>
      </c>
      <c r="H4" s="111">
        <v>45082</v>
      </c>
      <c r="I4" s="97">
        <v>350</v>
      </c>
      <c r="K4" s="98" t="s">
        <v>114</v>
      </c>
      <c r="L4" s="111">
        <v>45082</v>
      </c>
      <c r="M4" s="97">
        <v>10000</v>
      </c>
      <c r="O4" s="25" t="s">
        <v>41</v>
      </c>
    </row>
    <row r="5" spans="1:15" x14ac:dyDescent="0.3">
      <c r="A5" s="59"/>
      <c r="B5" s="81"/>
      <c r="C5" s="98" t="s">
        <v>108</v>
      </c>
      <c r="D5" s="111">
        <v>45083</v>
      </c>
      <c r="E5" s="97">
        <v>400</v>
      </c>
      <c r="G5" s="98" t="s">
        <v>112</v>
      </c>
      <c r="H5" s="111">
        <v>45083</v>
      </c>
      <c r="I5" s="97">
        <v>560</v>
      </c>
      <c r="K5" s="98" t="s">
        <v>115</v>
      </c>
      <c r="L5" s="111">
        <v>45083</v>
      </c>
      <c r="M5" s="97">
        <v>5000</v>
      </c>
      <c r="O5" s="10">
        <f>SUM(E4:E1048576,I4:I1048576)</f>
        <v>32800</v>
      </c>
    </row>
    <row r="6" spans="1:15" x14ac:dyDescent="0.3">
      <c r="A6" s="62" t="s">
        <v>103</v>
      </c>
      <c r="B6" s="81"/>
      <c r="C6" s="98" t="s">
        <v>109</v>
      </c>
      <c r="D6" s="111">
        <v>45084</v>
      </c>
      <c r="E6" s="97">
        <v>1590</v>
      </c>
      <c r="G6" s="98" t="s">
        <v>38</v>
      </c>
      <c r="H6" s="111">
        <v>45084</v>
      </c>
      <c r="I6" s="97">
        <v>300</v>
      </c>
      <c r="K6" s="98" t="s">
        <v>116</v>
      </c>
      <c r="L6" s="111">
        <v>45084</v>
      </c>
      <c r="M6" s="97">
        <v>8500</v>
      </c>
      <c r="O6" s="25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45085</v>
      </c>
      <c r="E7" s="97">
        <v>200</v>
      </c>
      <c r="G7" s="98" t="s">
        <v>39</v>
      </c>
      <c r="H7" s="111">
        <v>45085</v>
      </c>
      <c r="I7" s="97">
        <v>3500</v>
      </c>
      <c r="K7" s="98" t="s">
        <v>117</v>
      </c>
      <c r="L7" s="111">
        <v>45085</v>
      </c>
      <c r="M7" s="97">
        <v>2600</v>
      </c>
      <c r="O7" s="10">
        <f>O3-O5</f>
        <v>16870</v>
      </c>
    </row>
    <row r="8" spans="1:15" x14ac:dyDescent="0.3">
      <c r="A8" s="122"/>
      <c r="B8" s="104"/>
      <c r="C8" s="98" t="s">
        <v>20</v>
      </c>
      <c r="D8" s="111">
        <v>45086</v>
      </c>
      <c r="E8" s="97">
        <v>20000</v>
      </c>
      <c r="G8" s="98" t="s">
        <v>113</v>
      </c>
      <c r="H8" s="111">
        <v>45086</v>
      </c>
      <c r="I8" s="97">
        <v>1200</v>
      </c>
      <c r="K8" s="98" t="s">
        <v>118</v>
      </c>
      <c r="L8" s="111">
        <v>45086</v>
      </c>
      <c r="M8" s="97">
        <v>6900</v>
      </c>
      <c r="O8" s="25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45087</v>
      </c>
      <c r="E9" s="97">
        <v>300</v>
      </c>
      <c r="G9" s="98" t="s">
        <v>122</v>
      </c>
      <c r="H9" s="111">
        <v>45087</v>
      </c>
      <c r="I9" s="97">
        <v>150</v>
      </c>
      <c r="K9" s="98" t="s">
        <v>119</v>
      </c>
      <c r="L9" s="111">
        <v>45087</v>
      </c>
      <c r="M9" s="97">
        <v>589</v>
      </c>
      <c r="O9" s="10">
        <f>MAI!O9+JUN!O7</f>
        <v>14455</v>
      </c>
    </row>
    <row r="10" spans="1:15" x14ac:dyDescent="0.3">
      <c r="A10" s="60" t="s">
        <v>45</v>
      </c>
      <c r="B10" s="104"/>
      <c r="C10" s="98" t="s">
        <v>121</v>
      </c>
      <c r="D10" s="111">
        <v>45088</v>
      </c>
      <c r="E10" s="97">
        <v>250</v>
      </c>
      <c r="G10" s="98"/>
      <c r="H10" s="111">
        <v>45088</v>
      </c>
      <c r="I10" s="97"/>
      <c r="K10" s="98" t="s">
        <v>114</v>
      </c>
      <c r="L10" s="111">
        <v>45088</v>
      </c>
      <c r="M10" s="97">
        <v>4588</v>
      </c>
      <c r="O10" s="9" t="str">
        <f>IF(O9&gt;=0,"Saldo Positivo","Saldo Negativo")</f>
        <v>Saldo Positivo</v>
      </c>
    </row>
    <row r="11" spans="1:15" x14ac:dyDescent="0.3">
      <c r="A11" s="60" t="s">
        <v>44</v>
      </c>
      <c r="B11" s="104"/>
      <c r="C11" s="98"/>
      <c r="D11" s="111"/>
      <c r="E11" s="97"/>
      <c r="G11" s="98"/>
      <c r="H11" s="111"/>
      <c r="I11" s="97"/>
      <c r="K11" s="98" t="s">
        <v>115</v>
      </c>
      <c r="L11" s="111">
        <v>45089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/>
      <c r="H12" s="111"/>
      <c r="I12" s="97"/>
      <c r="K12" s="98" t="s">
        <v>116</v>
      </c>
      <c r="L12" s="111">
        <v>45090</v>
      </c>
      <c r="M12" s="97">
        <v>5600</v>
      </c>
      <c r="N12" s="103"/>
    </row>
    <row r="13" spans="1:15" x14ac:dyDescent="0.3">
      <c r="A13" s="60" t="s">
        <v>47</v>
      </c>
      <c r="B13" s="104"/>
      <c r="C13" s="98"/>
      <c r="D13" s="114"/>
      <c r="E13" s="97"/>
      <c r="G13" s="98"/>
      <c r="H13" s="111"/>
      <c r="I13" s="97"/>
      <c r="K13" s="98" t="s">
        <v>117</v>
      </c>
      <c r="L13" s="111">
        <v>45091</v>
      </c>
      <c r="M13" s="97">
        <v>1000</v>
      </c>
      <c r="N13" s="103"/>
    </row>
    <row r="14" spans="1:15" x14ac:dyDescent="0.3">
      <c r="A14" s="66" t="s">
        <v>48</v>
      </c>
      <c r="B14" s="104"/>
      <c r="C14" s="98"/>
      <c r="D14" s="99"/>
      <c r="E14" s="97"/>
      <c r="G14" s="98"/>
      <c r="H14" s="96"/>
      <c r="I14" s="97"/>
      <c r="K14" s="98"/>
      <c r="L14" s="96"/>
      <c r="M14" s="97"/>
      <c r="N14" s="103"/>
    </row>
    <row r="15" spans="1:15" x14ac:dyDescent="0.3">
      <c r="A15" s="60" t="s">
        <v>49</v>
      </c>
      <c r="B15" s="104"/>
      <c r="C15" s="98"/>
      <c r="D15" s="99"/>
      <c r="E15" s="97"/>
      <c r="G15" s="98"/>
      <c r="H15" s="96"/>
      <c r="I15" s="97"/>
      <c r="K15" s="98"/>
      <c r="L15" s="96"/>
      <c r="M15" s="97"/>
    </row>
    <row r="16" spans="1:15" x14ac:dyDescent="0.3">
      <c r="A16" s="60" t="s">
        <v>50</v>
      </c>
      <c r="B16" s="104"/>
      <c r="C16" s="98"/>
      <c r="D16" s="99"/>
      <c r="E16" s="97"/>
      <c r="G16" s="98"/>
      <c r="H16" s="96"/>
      <c r="I16" s="97"/>
      <c r="K16" s="98"/>
      <c r="L16" s="96"/>
      <c r="M16" s="97"/>
    </row>
    <row r="17" spans="1:13" x14ac:dyDescent="0.3">
      <c r="A17" s="60" t="s">
        <v>51</v>
      </c>
      <c r="B17" s="104"/>
      <c r="C17" s="98"/>
      <c r="D17" s="99"/>
      <c r="E17" s="97"/>
      <c r="G17" s="98"/>
      <c r="H17" s="96"/>
      <c r="I17" s="97"/>
      <c r="K17" s="98"/>
      <c r="L17" s="96"/>
      <c r="M17" s="97"/>
    </row>
    <row r="18" spans="1:13" x14ac:dyDescent="0.3">
      <c r="A18" s="60" t="s">
        <v>52</v>
      </c>
      <c r="B18" s="104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60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5" priority="1" operator="containsText" text="Saldo Negativo">
      <formula>NOT(ISERROR(SEARCH("Saldo Negativo",O10)))</formula>
    </cfRule>
    <cfRule type="containsText" dxfId="14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700-000000000000}"/>
    <hyperlink ref="A10:A20" location="jan!A1" display="Janeiro" xr:uid="{00000000-0004-0000-0700-000001000000}"/>
    <hyperlink ref="A9" location="JAN!A1" display="2. Janeiro" xr:uid="{00000000-0004-0000-0700-000002000000}"/>
    <hyperlink ref="A6" location="INÍCIO!A1" display="INÍCIO" xr:uid="{00000000-0004-0000-0700-000003000000}"/>
    <hyperlink ref="A10" location="FEV!A1" display="3. Fevereiro" xr:uid="{00000000-0004-0000-0700-000004000000}"/>
    <hyperlink ref="A11" location="MAR!A1" display="4. Março" xr:uid="{00000000-0004-0000-0700-000005000000}"/>
    <hyperlink ref="A12" location="ABR!A1" display="5. Abril" xr:uid="{00000000-0004-0000-0700-000006000000}"/>
    <hyperlink ref="A13" location="MAI!A1" display="6. Maio" xr:uid="{00000000-0004-0000-0700-000007000000}"/>
    <hyperlink ref="A15" location="JUL!A1" display="8. Julho" xr:uid="{00000000-0004-0000-0700-000008000000}"/>
    <hyperlink ref="A16" location="AGO!A1" display="9. Agosto" xr:uid="{00000000-0004-0000-0700-000009000000}"/>
    <hyperlink ref="A17" location="SET!A1" display="10. Setembro" xr:uid="{00000000-0004-0000-0700-00000A000000}"/>
    <hyperlink ref="A18" location="OUT!A1" display="11. Outubro" xr:uid="{00000000-0004-0000-0700-00000B000000}"/>
    <hyperlink ref="A19" location="NOV!A1" display="12. Novembro" xr:uid="{00000000-0004-0000-0700-00000C000000}"/>
    <hyperlink ref="A20" location="DEZ!A1" display="13. Dezembro" xr:uid="{00000000-0004-0000-0700-00000D000000}"/>
    <hyperlink ref="A22" location="GRÁFICOS!A1" display="15. Gráficos" xr:uid="{00000000-0004-0000-0700-00000E000000}"/>
    <hyperlink ref="A7:A8" location="RESUMO!A1" display="1. Resumo do Resultado" xr:uid="{00000000-0004-0000-0700-000010000000}"/>
    <hyperlink ref="A23" location="'Quem Somos'!A1" display="16. Quem Somos" xr:uid="{B5496F0B-5BFF-4574-AB12-8ED2299EAE8D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0"/>
  <sheetViews>
    <sheetView showGridLines="0" workbookViewId="0">
      <pane xSplit="1" topLeftCell="B1" activePane="topRight" state="frozen"/>
      <selection pane="topRight" activeCell="H15" sqref="H15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106"/>
      <c r="B1" s="89"/>
      <c r="C1"/>
      <c r="D1"/>
      <c r="E1" s="102"/>
      <c r="G1"/>
      <c r="H1"/>
      <c r="I1" s="102"/>
      <c r="K1"/>
      <c r="L1"/>
      <c r="M1" s="102"/>
    </row>
    <row r="2" spans="1:15" ht="15" thickBot="1" x14ac:dyDescent="0.35">
      <c r="A2" s="57" t="s">
        <v>23</v>
      </c>
      <c r="B2" s="1"/>
      <c r="C2" s="134" t="s">
        <v>74</v>
      </c>
      <c r="D2" s="135"/>
      <c r="E2" s="136"/>
      <c r="F2" s="1"/>
      <c r="G2" s="134" t="s">
        <v>75</v>
      </c>
      <c r="H2" s="135"/>
      <c r="I2" s="136"/>
      <c r="J2" s="1"/>
      <c r="K2" s="137" t="s">
        <v>29</v>
      </c>
      <c r="L2" s="138"/>
      <c r="M2" s="139"/>
      <c r="N2" s="1"/>
      <c r="O2" s="25" t="s">
        <v>40</v>
      </c>
    </row>
    <row r="3" spans="1:15" x14ac:dyDescent="0.3">
      <c r="A3" s="59"/>
      <c r="B3" s="6"/>
      <c r="C3" s="23" t="s">
        <v>12</v>
      </c>
      <c r="D3" s="24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49670</v>
      </c>
    </row>
    <row r="4" spans="1:15" x14ac:dyDescent="0.3">
      <c r="A4" s="59"/>
      <c r="B4" s="81"/>
      <c r="C4" s="98" t="s">
        <v>15</v>
      </c>
      <c r="D4" s="111">
        <v>45082</v>
      </c>
      <c r="E4" s="97">
        <v>4000</v>
      </c>
      <c r="G4" s="98" t="s">
        <v>111</v>
      </c>
      <c r="H4" s="111">
        <v>45082</v>
      </c>
      <c r="I4" s="97">
        <v>350</v>
      </c>
      <c r="K4" s="98" t="s">
        <v>114</v>
      </c>
      <c r="L4" s="111">
        <v>45082</v>
      </c>
      <c r="M4" s="97">
        <v>10000</v>
      </c>
      <c r="O4" s="25" t="s">
        <v>41</v>
      </c>
    </row>
    <row r="5" spans="1:15" x14ac:dyDescent="0.3">
      <c r="A5" s="59"/>
      <c r="B5" s="81"/>
      <c r="C5" s="98" t="s">
        <v>108</v>
      </c>
      <c r="D5" s="111">
        <v>45083</v>
      </c>
      <c r="E5" s="97">
        <v>400</v>
      </c>
      <c r="G5" s="98" t="s">
        <v>112</v>
      </c>
      <c r="H5" s="111">
        <v>45083</v>
      </c>
      <c r="I5" s="97">
        <v>560</v>
      </c>
      <c r="K5" s="98" t="s">
        <v>115</v>
      </c>
      <c r="L5" s="111">
        <v>45083</v>
      </c>
      <c r="M5" s="97">
        <v>5000</v>
      </c>
      <c r="O5" s="10">
        <f>SUM(E4:E1048576,I4:I1048576)</f>
        <v>32800</v>
      </c>
    </row>
    <row r="6" spans="1:15" x14ac:dyDescent="0.3">
      <c r="A6" s="62" t="s">
        <v>103</v>
      </c>
      <c r="B6" s="81"/>
      <c r="C6" s="98" t="s">
        <v>109</v>
      </c>
      <c r="D6" s="111">
        <v>45084</v>
      </c>
      <c r="E6" s="97">
        <v>1590</v>
      </c>
      <c r="G6" s="98" t="s">
        <v>38</v>
      </c>
      <c r="H6" s="111">
        <v>45084</v>
      </c>
      <c r="I6" s="97">
        <v>300</v>
      </c>
      <c r="K6" s="98" t="s">
        <v>116</v>
      </c>
      <c r="L6" s="111">
        <v>45084</v>
      </c>
      <c r="M6" s="97">
        <v>8500</v>
      </c>
      <c r="O6" s="25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45085</v>
      </c>
      <c r="E7" s="97">
        <v>200</v>
      </c>
      <c r="G7" s="98" t="s">
        <v>39</v>
      </c>
      <c r="H7" s="111">
        <v>45085</v>
      </c>
      <c r="I7" s="97">
        <v>3500</v>
      </c>
      <c r="K7" s="98" t="s">
        <v>117</v>
      </c>
      <c r="L7" s="111">
        <v>45085</v>
      </c>
      <c r="M7" s="97">
        <v>2600</v>
      </c>
      <c r="O7" s="10">
        <f>O3-O5</f>
        <v>16870</v>
      </c>
    </row>
    <row r="8" spans="1:15" x14ac:dyDescent="0.3">
      <c r="A8" s="122"/>
      <c r="B8" s="104"/>
      <c r="C8" s="98" t="s">
        <v>20</v>
      </c>
      <c r="D8" s="111">
        <v>45086</v>
      </c>
      <c r="E8" s="97">
        <v>20000</v>
      </c>
      <c r="G8" s="98" t="s">
        <v>113</v>
      </c>
      <c r="H8" s="111">
        <v>45086</v>
      </c>
      <c r="I8" s="97">
        <v>1200</v>
      </c>
      <c r="K8" s="98" t="s">
        <v>118</v>
      </c>
      <c r="L8" s="111">
        <v>45086</v>
      </c>
      <c r="M8" s="97">
        <v>6900</v>
      </c>
      <c r="O8" s="25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45087</v>
      </c>
      <c r="E9" s="97">
        <v>300</v>
      </c>
      <c r="G9" s="98" t="s">
        <v>122</v>
      </c>
      <c r="H9" s="111">
        <v>45087</v>
      </c>
      <c r="I9" s="97">
        <v>150</v>
      </c>
      <c r="K9" s="98" t="s">
        <v>119</v>
      </c>
      <c r="L9" s="111">
        <v>45087</v>
      </c>
      <c r="M9" s="97">
        <v>589</v>
      </c>
      <c r="O9" s="10">
        <f>JUN!O9+JUL!O7</f>
        <v>31325</v>
      </c>
    </row>
    <row r="10" spans="1:15" x14ac:dyDescent="0.3">
      <c r="A10" s="60" t="s">
        <v>45</v>
      </c>
      <c r="B10" s="104"/>
      <c r="C10" s="98" t="s">
        <v>121</v>
      </c>
      <c r="D10" s="111">
        <v>45088</v>
      </c>
      <c r="E10" s="97">
        <v>250</v>
      </c>
      <c r="G10" s="98"/>
      <c r="H10" s="111"/>
      <c r="I10" s="97"/>
      <c r="K10" s="98" t="s">
        <v>114</v>
      </c>
      <c r="L10" s="111">
        <v>45088</v>
      </c>
      <c r="M10" s="97">
        <v>4588</v>
      </c>
      <c r="O10" s="9" t="str">
        <f>IF(O9&gt;=0,"Saldo Positivo","Saldo Negativo")</f>
        <v>Saldo Positivo</v>
      </c>
    </row>
    <row r="11" spans="1:15" x14ac:dyDescent="0.3">
      <c r="A11" s="60" t="s">
        <v>44</v>
      </c>
      <c r="B11" s="104"/>
      <c r="C11" s="98"/>
      <c r="D11" s="111"/>
      <c r="E11" s="97"/>
      <c r="G11" s="98"/>
      <c r="H11" s="111"/>
      <c r="I11" s="97"/>
      <c r="K11" s="98" t="s">
        <v>115</v>
      </c>
      <c r="L11" s="111">
        <v>45089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/>
      <c r="H12" s="111"/>
      <c r="I12" s="97"/>
      <c r="K12" s="98" t="s">
        <v>116</v>
      </c>
      <c r="L12" s="111">
        <v>45090</v>
      </c>
      <c r="M12" s="97">
        <v>5600</v>
      </c>
      <c r="N12" s="103"/>
    </row>
    <row r="13" spans="1:15" x14ac:dyDescent="0.3">
      <c r="A13" s="60" t="s">
        <v>47</v>
      </c>
      <c r="B13" s="104"/>
      <c r="C13" s="98"/>
      <c r="D13" s="114"/>
      <c r="E13" s="97"/>
      <c r="G13" s="98"/>
      <c r="H13" s="111"/>
      <c r="I13" s="97"/>
      <c r="K13" s="98" t="s">
        <v>117</v>
      </c>
      <c r="L13" s="111">
        <v>45091</v>
      </c>
      <c r="M13" s="97">
        <v>1000</v>
      </c>
      <c r="N13" s="103"/>
    </row>
    <row r="14" spans="1:15" x14ac:dyDescent="0.3">
      <c r="A14" s="60" t="s">
        <v>48</v>
      </c>
      <c r="B14" s="104"/>
      <c r="C14" s="98"/>
      <c r="D14" s="99"/>
      <c r="E14" s="97"/>
      <c r="G14" s="98"/>
      <c r="H14" s="96"/>
      <c r="I14" s="97"/>
      <c r="K14" s="98"/>
      <c r="L14" s="96"/>
      <c r="M14" s="97"/>
      <c r="N14" s="103"/>
    </row>
    <row r="15" spans="1:15" x14ac:dyDescent="0.3">
      <c r="A15" s="66" t="s">
        <v>49</v>
      </c>
      <c r="B15" s="104"/>
      <c r="C15" s="98"/>
      <c r="D15" s="99"/>
      <c r="E15" s="97"/>
      <c r="G15" s="98"/>
      <c r="H15" s="96"/>
      <c r="I15" s="97"/>
      <c r="K15" s="98"/>
      <c r="L15" s="96"/>
      <c r="M15" s="97"/>
    </row>
    <row r="16" spans="1:15" x14ac:dyDescent="0.3">
      <c r="A16" s="60" t="s">
        <v>50</v>
      </c>
      <c r="B16" s="104"/>
      <c r="C16" s="98"/>
      <c r="D16" s="99"/>
      <c r="E16" s="97"/>
      <c r="G16" s="98"/>
      <c r="H16" s="96"/>
      <c r="I16" s="97"/>
      <c r="K16" s="98"/>
      <c r="L16" s="96"/>
      <c r="M16" s="97"/>
    </row>
    <row r="17" spans="1:13" x14ac:dyDescent="0.3">
      <c r="A17" s="60" t="s">
        <v>51</v>
      </c>
      <c r="B17" s="104"/>
      <c r="C17" s="98"/>
      <c r="D17" s="99"/>
      <c r="E17" s="97"/>
      <c r="G17" s="98"/>
      <c r="H17" s="96"/>
      <c r="I17" s="97"/>
      <c r="K17" s="98"/>
      <c r="L17" s="96"/>
      <c r="M17" s="97"/>
    </row>
    <row r="18" spans="1:13" x14ac:dyDescent="0.3">
      <c r="A18" s="60" t="s">
        <v>52</v>
      </c>
      <c r="B18" s="104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60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3" priority="1" operator="containsText" text="Saldo Negativo">
      <formula>NOT(ISERROR(SEARCH("Saldo Negativo",O10)))</formula>
    </cfRule>
    <cfRule type="containsText" dxfId="12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800-000000000000}"/>
    <hyperlink ref="A10:A20" location="jan!A1" display="Janeiro" xr:uid="{00000000-0004-0000-0800-000001000000}"/>
    <hyperlink ref="A9" location="JAN!A1" display="2. Janeiro" xr:uid="{00000000-0004-0000-0800-000002000000}"/>
    <hyperlink ref="A6" location="INÍCIO!A1" display="INÍCIO" xr:uid="{00000000-0004-0000-0800-000003000000}"/>
    <hyperlink ref="A10" location="FEV!A1" display="3. Fevereiro" xr:uid="{00000000-0004-0000-0800-000004000000}"/>
    <hyperlink ref="A11" location="MAR!A1" display="4. Março" xr:uid="{00000000-0004-0000-0800-000005000000}"/>
    <hyperlink ref="A12" location="ABR!A1" display="5. Abril" xr:uid="{00000000-0004-0000-0800-000006000000}"/>
    <hyperlink ref="A13" location="MAI!A1" display="6. Maio" xr:uid="{00000000-0004-0000-0800-000007000000}"/>
    <hyperlink ref="A14" location="JUN!A1" display="7. Junho" xr:uid="{00000000-0004-0000-0800-000008000000}"/>
    <hyperlink ref="A16" location="AGO!A1" display="9. Agosto" xr:uid="{00000000-0004-0000-0800-000009000000}"/>
    <hyperlink ref="A17" location="SET!A1" display="10. Setembro" xr:uid="{00000000-0004-0000-0800-00000A000000}"/>
    <hyperlink ref="A18" location="OUT!A1" display="11. Outubro" xr:uid="{00000000-0004-0000-0800-00000B000000}"/>
    <hyperlink ref="A19" location="NOV!A1" display="12. Novembro" xr:uid="{00000000-0004-0000-0800-00000C000000}"/>
    <hyperlink ref="A20" location="DEZ!A1" display="13. Dezembro" xr:uid="{00000000-0004-0000-0800-00000D000000}"/>
    <hyperlink ref="A22" location="GRÁFICOS!A1" display="15. Gráficos" xr:uid="{00000000-0004-0000-0800-00000E000000}"/>
    <hyperlink ref="A7:A8" location="RESUMO!A1" display="1. Resumo do Resultado" xr:uid="{00000000-0004-0000-0800-000010000000}"/>
    <hyperlink ref="A23" location="'Quem Somos'!A1" display="16. Quem Somos" xr:uid="{6F9E006B-E20E-495D-8F54-076D5BC4E4BC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0"/>
  <sheetViews>
    <sheetView showGridLines="0" workbookViewId="0">
      <pane xSplit="1" topLeftCell="B1" activePane="topRight" state="frozen"/>
      <selection pane="topRight" activeCell="H13" sqref="H13"/>
    </sheetView>
  </sheetViews>
  <sheetFormatPr defaultColWidth="9.109375" defaultRowHeight="14.4" x14ac:dyDescent="0.3"/>
  <cols>
    <col min="1" max="1" width="21.5546875" style="80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73"/>
      <c r="B1" s="89"/>
      <c r="C1"/>
      <c r="D1"/>
      <c r="E1" s="102"/>
      <c r="G1"/>
      <c r="H1"/>
      <c r="I1" s="102"/>
      <c r="K1"/>
      <c r="L1"/>
      <c r="M1" s="102"/>
    </row>
    <row r="2" spans="1:15" ht="15" thickBot="1" x14ac:dyDescent="0.35">
      <c r="A2" s="74" t="s">
        <v>23</v>
      </c>
      <c r="B2" s="1"/>
      <c r="C2" s="134" t="s">
        <v>76</v>
      </c>
      <c r="D2" s="135"/>
      <c r="E2" s="136"/>
      <c r="F2" s="1"/>
      <c r="G2" s="134" t="s">
        <v>77</v>
      </c>
      <c r="H2" s="135"/>
      <c r="I2" s="136"/>
      <c r="J2" s="1"/>
      <c r="K2" s="137" t="s">
        <v>30</v>
      </c>
      <c r="L2" s="138"/>
      <c r="M2" s="139"/>
      <c r="N2" s="1"/>
      <c r="O2" s="25" t="s">
        <v>40</v>
      </c>
    </row>
    <row r="3" spans="1:15" x14ac:dyDescent="0.3">
      <c r="A3" s="75"/>
      <c r="B3" s="6"/>
      <c r="C3" s="23" t="s">
        <v>12</v>
      </c>
      <c r="D3" s="24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49670</v>
      </c>
    </row>
    <row r="4" spans="1:15" x14ac:dyDescent="0.3">
      <c r="A4" s="75"/>
      <c r="B4" s="81"/>
      <c r="C4" s="98" t="s">
        <v>15</v>
      </c>
      <c r="D4" s="111">
        <v>45143</v>
      </c>
      <c r="E4" s="97">
        <v>4000</v>
      </c>
      <c r="G4" s="98" t="s">
        <v>111</v>
      </c>
      <c r="H4" s="111">
        <v>45143</v>
      </c>
      <c r="I4" s="97">
        <v>350</v>
      </c>
      <c r="K4" s="98" t="s">
        <v>114</v>
      </c>
      <c r="L4" s="111">
        <v>45143</v>
      </c>
      <c r="M4" s="97">
        <v>10000</v>
      </c>
      <c r="O4" s="25" t="s">
        <v>41</v>
      </c>
    </row>
    <row r="5" spans="1:15" x14ac:dyDescent="0.3">
      <c r="A5" s="75"/>
      <c r="B5" s="81"/>
      <c r="C5" s="98" t="s">
        <v>108</v>
      </c>
      <c r="D5" s="111">
        <v>45144</v>
      </c>
      <c r="E5" s="97">
        <v>400</v>
      </c>
      <c r="G5" s="98" t="s">
        <v>112</v>
      </c>
      <c r="H5" s="111">
        <v>45144</v>
      </c>
      <c r="I5" s="97">
        <v>560</v>
      </c>
      <c r="K5" s="98" t="s">
        <v>115</v>
      </c>
      <c r="L5" s="111">
        <v>45144</v>
      </c>
      <c r="M5" s="97">
        <v>5000</v>
      </c>
      <c r="O5" s="10">
        <f>SUM(E4:E1048576,I4:I1048576)</f>
        <v>32800</v>
      </c>
    </row>
    <row r="6" spans="1:15" x14ac:dyDescent="0.3">
      <c r="A6" s="62" t="s">
        <v>103</v>
      </c>
      <c r="B6" s="81"/>
      <c r="C6" s="98" t="s">
        <v>109</v>
      </c>
      <c r="D6" s="111">
        <v>45145</v>
      </c>
      <c r="E6" s="97">
        <v>1590</v>
      </c>
      <c r="G6" s="98" t="s">
        <v>38</v>
      </c>
      <c r="H6" s="111">
        <v>45145</v>
      </c>
      <c r="I6" s="97">
        <v>300</v>
      </c>
      <c r="K6" s="98" t="s">
        <v>116</v>
      </c>
      <c r="L6" s="111">
        <v>45145</v>
      </c>
      <c r="M6" s="97">
        <v>8500</v>
      </c>
      <c r="O6" s="25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45146</v>
      </c>
      <c r="E7" s="97">
        <v>200</v>
      </c>
      <c r="G7" s="98" t="s">
        <v>39</v>
      </c>
      <c r="H7" s="111">
        <v>45146</v>
      </c>
      <c r="I7" s="97">
        <v>3500</v>
      </c>
      <c r="K7" s="98" t="s">
        <v>117</v>
      </c>
      <c r="L7" s="111">
        <v>45146</v>
      </c>
      <c r="M7" s="97">
        <v>2600</v>
      </c>
      <c r="O7" s="10">
        <f>O3-O5</f>
        <v>16870</v>
      </c>
    </row>
    <row r="8" spans="1:15" x14ac:dyDescent="0.3">
      <c r="A8" s="122"/>
      <c r="B8" s="104"/>
      <c r="C8" s="98" t="s">
        <v>20</v>
      </c>
      <c r="D8" s="111">
        <v>45147</v>
      </c>
      <c r="E8" s="97">
        <v>20000</v>
      </c>
      <c r="G8" s="98" t="s">
        <v>113</v>
      </c>
      <c r="H8" s="111">
        <v>45147</v>
      </c>
      <c r="I8" s="97">
        <v>1200</v>
      </c>
      <c r="K8" s="98" t="s">
        <v>118</v>
      </c>
      <c r="L8" s="111">
        <v>45147</v>
      </c>
      <c r="M8" s="97">
        <v>6900</v>
      </c>
      <c r="O8" s="25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45148</v>
      </c>
      <c r="E9" s="97">
        <v>300</v>
      </c>
      <c r="G9" s="98" t="s">
        <v>122</v>
      </c>
      <c r="H9" s="111">
        <v>45148</v>
      </c>
      <c r="I9" s="97">
        <v>150</v>
      </c>
      <c r="K9" s="98" t="s">
        <v>119</v>
      </c>
      <c r="L9" s="111">
        <v>45148</v>
      </c>
      <c r="M9" s="97">
        <v>589</v>
      </c>
      <c r="O9" s="10">
        <f>JUL!O9+AGO!O7</f>
        <v>48195</v>
      </c>
    </row>
    <row r="10" spans="1:15" x14ac:dyDescent="0.3">
      <c r="A10" s="60" t="s">
        <v>45</v>
      </c>
      <c r="B10" s="104"/>
      <c r="C10" s="98" t="s">
        <v>121</v>
      </c>
      <c r="D10" s="111">
        <v>45149</v>
      </c>
      <c r="E10" s="97">
        <v>250</v>
      </c>
      <c r="G10" s="98"/>
      <c r="H10" s="111"/>
      <c r="I10" s="97"/>
      <c r="K10" s="98" t="s">
        <v>114</v>
      </c>
      <c r="L10" s="111">
        <v>45149</v>
      </c>
      <c r="M10" s="97">
        <v>4588</v>
      </c>
      <c r="O10" s="9" t="str">
        <f>IF(O9&gt;=0,"Saldo Positivo","Saldo Negativo")</f>
        <v>Saldo Positivo</v>
      </c>
    </row>
    <row r="11" spans="1:15" x14ac:dyDescent="0.3">
      <c r="A11" s="60" t="s">
        <v>44</v>
      </c>
      <c r="B11" s="104"/>
      <c r="C11" s="98"/>
      <c r="D11" s="111"/>
      <c r="E11" s="97"/>
      <c r="G11" s="98"/>
      <c r="H11" s="111"/>
      <c r="I11" s="97"/>
      <c r="K11" s="98" t="s">
        <v>115</v>
      </c>
      <c r="L11" s="111">
        <v>45150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/>
      <c r="H12" s="111"/>
      <c r="I12" s="97"/>
      <c r="K12" s="98" t="s">
        <v>116</v>
      </c>
      <c r="L12" s="111">
        <v>45151</v>
      </c>
      <c r="M12" s="97">
        <v>5600</v>
      </c>
      <c r="N12" s="103"/>
    </row>
    <row r="13" spans="1:15" x14ac:dyDescent="0.3">
      <c r="A13" s="60" t="s">
        <v>47</v>
      </c>
      <c r="B13" s="104"/>
      <c r="C13" s="98"/>
      <c r="D13" s="114"/>
      <c r="E13" s="97"/>
      <c r="G13" s="98"/>
      <c r="H13" s="111"/>
      <c r="I13" s="97"/>
      <c r="K13" s="98" t="s">
        <v>117</v>
      </c>
      <c r="L13" s="111">
        <v>45152</v>
      </c>
      <c r="M13" s="97">
        <v>1000</v>
      </c>
      <c r="N13" s="103"/>
    </row>
    <row r="14" spans="1:15" x14ac:dyDescent="0.3">
      <c r="A14" s="60" t="s">
        <v>48</v>
      </c>
      <c r="B14" s="104"/>
      <c r="C14" s="98"/>
      <c r="D14" s="99"/>
      <c r="E14" s="97"/>
      <c r="G14" s="98"/>
      <c r="H14" s="96"/>
      <c r="I14" s="97"/>
      <c r="K14" s="98"/>
      <c r="L14" s="96"/>
      <c r="M14" s="97"/>
      <c r="N14" s="103"/>
    </row>
    <row r="15" spans="1:15" x14ac:dyDescent="0.3">
      <c r="A15" s="60" t="s">
        <v>49</v>
      </c>
      <c r="B15" s="104"/>
      <c r="C15" s="98"/>
      <c r="D15" s="99"/>
      <c r="E15" s="97"/>
      <c r="G15" s="98"/>
      <c r="H15" s="96"/>
      <c r="I15" s="97"/>
      <c r="K15" s="98"/>
      <c r="L15" s="96"/>
      <c r="M15" s="97"/>
    </row>
    <row r="16" spans="1:15" x14ac:dyDescent="0.3">
      <c r="A16" s="66" t="s">
        <v>50</v>
      </c>
      <c r="B16" s="104"/>
      <c r="C16" s="98"/>
      <c r="D16" s="99"/>
      <c r="E16" s="97"/>
      <c r="G16" s="98"/>
      <c r="H16" s="96"/>
      <c r="I16" s="97"/>
      <c r="K16" s="98"/>
      <c r="L16" s="96"/>
      <c r="M16" s="97"/>
    </row>
    <row r="17" spans="1:13" x14ac:dyDescent="0.3">
      <c r="A17" s="60" t="s">
        <v>51</v>
      </c>
      <c r="B17" s="104"/>
      <c r="C17" s="98"/>
      <c r="D17" s="99"/>
      <c r="E17" s="97"/>
      <c r="G17" s="98"/>
      <c r="H17" s="96"/>
      <c r="I17" s="97"/>
      <c r="K17" s="98"/>
      <c r="L17" s="96"/>
      <c r="M17" s="97"/>
    </row>
    <row r="18" spans="1:13" x14ac:dyDescent="0.3">
      <c r="A18" s="60" t="s">
        <v>52</v>
      </c>
      <c r="B18" s="104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60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1" priority="1" operator="containsText" text="Saldo Negativo">
      <formula>NOT(ISERROR(SEARCH("Saldo Negativo",O10)))</formula>
    </cfRule>
    <cfRule type="containsText" dxfId="10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900-000000000000}"/>
    <hyperlink ref="A10:A20" location="jan!A1" display="Janeiro" xr:uid="{00000000-0004-0000-0900-000001000000}"/>
    <hyperlink ref="A9" location="JAN!A1" display="2. Janeiro" xr:uid="{00000000-0004-0000-0900-000002000000}"/>
    <hyperlink ref="A6" location="INÍCIO!A1" display="INÍCIO" xr:uid="{00000000-0004-0000-0900-000003000000}"/>
    <hyperlink ref="A10" location="FEV!A1" display="3. Fevereiro" xr:uid="{00000000-0004-0000-0900-000004000000}"/>
    <hyperlink ref="A11" location="MAR!A1" display="4. Março" xr:uid="{00000000-0004-0000-0900-000005000000}"/>
    <hyperlink ref="A12" location="ABR!A1" display="5. Abril" xr:uid="{00000000-0004-0000-0900-000006000000}"/>
    <hyperlink ref="A13" location="MAI!A1" display="6. Maio" xr:uid="{00000000-0004-0000-0900-000007000000}"/>
    <hyperlink ref="A14" location="JUN!A1" display="7. Junho" xr:uid="{00000000-0004-0000-0900-000008000000}"/>
    <hyperlink ref="A15" location="JUL!A1" display="8. Julho" xr:uid="{00000000-0004-0000-0900-000009000000}"/>
    <hyperlink ref="A17" location="SET!A1" display="10. Setembro" xr:uid="{00000000-0004-0000-0900-00000A000000}"/>
    <hyperlink ref="A18" location="OUT!A1" display="11. Outubro" xr:uid="{00000000-0004-0000-0900-00000B000000}"/>
    <hyperlink ref="A19" location="NOV!A1" display="12. Novembro" xr:uid="{00000000-0004-0000-0900-00000C000000}"/>
    <hyperlink ref="A20" location="DEZ!A1" display="13. Dezembro" xr:uid="{00000000-0004-0000-0900-00000D000000}"/>
    <hyperlink ref="A22" location="GRÁFICOS!A1" display="15. Gráficos" xr:uid="{00000000-0004-0000-0900-00000E000000}"/>
    <hyperlink ref="A7:A8" location="RESUMO!A1" display="1. Resumo do Resultado" xr:uid="{00000000-0004-0000-0900-000010000000}"/>
    <hyperlink ref="A23" location="'Quem Somos'!A1" display="16. Quem Somos" xr:uid="{BA8E6AA9-BC0C-46CC-BD19-D4C18DC17748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30"/>
  <sheetViews>
    <sheetView showGridLines="0" workbookViewId="0">
      <pane xSplit="1" topLeftCell="B1" activePane="topRight" state="frozen"/>
      <selection pane="topRight" activeCell="H14" sqref="H14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6"/>
      <c r="B1" s="89"/>
      <c r="C1"/>
      <c r="D1"/>
      <c r="E1" s="102"/>
      <c r="G1"/>
      <c r="H1"/>
      <c r="I1" s="102"/>
      <c r="K1"/>
      <c r="L1"/>
      <c r="M1" s="102"/>
    </row>
    <row r="2" spans="1:15" ht="15" thickBot="1" x14ac:dyDescent="0.35">
      <c r="A2" s="57" t="s">
        <v>23</v>
      </c>
      <c r="B2" s="1"/>
      <c r="C2" s="134" t="s">
        <v>78</v>
      </c>
      <c r="D2" s="135"/>
      <c r="E2" s="136"/>
      <c r="F2" s="1"/>
      <c r="G2" s="134" t="s">
        <v>79</v>
      </c>
      <c r="H2" s="135"/>
      <c r="I2" s="136"/>
      <c r="J2" s="1"/>
      <c r="K2" s="137" t="s">
        <v>31</v>
      </c>
      <c r="L2" s="138"/>
      <c r="M2" s="139"/>
      <c r="N2" s="1"/>
      <c r="O2" s="25" t="s">
        <v>40</v>
      </c>
    </row>
    <row r="3" spans="1:15" x14ac:dyDescent="0.3">
      <c r="A3" s="59"/>
      <c r="B3" s="6"/>
      <c r="C3" s="29" t="s">
        <v>12</v>
      </c>
      <c r="D3" s="30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65751</v>
      </c>
    </row>
    <row r="4" spans="1:15" x14ac:dyDescent="0.3">
      <c r="A4" s="59"/>
      <c r="B4" s="81"/>
      <c r="C4" s="98" t="s">
        <v>15</v>
      </c>
      <c r="D4" s="111">
        <v>45174</v>
      </c>
      <c r="E4" s="97">
        <v>4000</v>
      </c>
      <c r="G4" s="98" t="s">
        <v>111</v>
      </c>
      <c r="H4" s="111">
        <v>45174</v>
      </c>
      <c r="I4" s="97">
        <v>350</v>
      </c>
      <c r="K4" s="98" t="s">
        <v>114</v>
      </c>
      <c r="L4" s="111">
        <v>45174</v>
      </c>
      <c r="M4" s="97">
        <v>10000</v>
      </c>
      <c r="O4" s="25" t="s">
        <v>41</v>
      </c>
    </row>
    <row r="5" spans="1:15" x14ac:dyDescent="0.3">
      <c r="A5" s="59"/>
      <c r="B5" s="81"/>
      <c r="C5" s="98" t="s">
        <v>108</v>
      </c>
      <c r="D5" s="111">
        <v>45175</v>
      </c>
      <c r="E5" s="97">
        <v>400</v>
      </c>
      <c r="G5" s="98" t="s">
        <v>112</v>
      </c>
      <c r="H5" s="111">
        <v>45175</v>
      </c>
      <c r="I5" s="97">
        <v>560</v>
      </c>
      <c r="K5" s="98" t="s">
        <v>115</v>
      </c>
      <c r="L5" s="111">
        <v>45175</v>
      </c>
      <c r="M5" s="97">
        <v>5000</v>
      </c>
      <c r="O5" s="10">
        <f>SUM(E4:E1048576,I4:I1048576)</f>
        <v>31450</v>
      </c>
    </row>
    <row r="6" spans="1:15" x14ac:dyDescent="0.3">
      <c r="A6" s="62" t="s">
        <v>103</v>
      </c>
      <c r="B6" s="81"/>
      <c r="C6" s="98" t="s">
        <v>109</v>
      </c>
      <c r="D6" s="111">
        <v>45176</v>
      </c>
      <c r="E6" s="97">
        <v>1590</v>
      </c>
      <c r="G6" s="98" t="s">
        <v>38</v>
      </c>
      <c r="H6" s="111">
        <v>45176</v>
      </c>
      <c r="I6" s="97">
        <v>300</v>
      </c>
      <c r="K6" s="98" t="s">
        <v>116</v>
      </c>
      <c r="L6" s="111">
        <v>45176</v>
      </c>
      <c r="M6" s="97">
        <v>8500</v>
      </c>
      <c r="O6" s="25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45177</v>
      </c>
      <c r="E7" s="97">
        <v>200</v>
      </c>
      <c r="G7" s="98" t="s">
        <v>39</v>
      </c>
      <c r="H7" s="111">
        <v>45177</v>
      </c>
      <c r="I7" s="97">
        <v>3500</v>
      </c>
      <c r="K7" s="98" t="s">
        <v>117</v>
      </c>
      <c r="L7" s="111">
        <v>45177</v>
      </c>
      <c r="M7" s="97">
        <v>2600</v>
      </c>
      <c r="O7" s="10">
        <f>O3-O5</f>
        <v>34301</v>
      </c>
    </row>
    <row r="8" spans="1:15" x14ac:dyDescent="0.3">
      <c r="A8" s="122"/>
      <c r="B8" s="104"/>
      <c r="C8" s="98" t="s">
        <v>20</v>
      </c>
      <c r="D8" s="111">
        <v>45178</v>
      </c>
      <c r="E8" s="97">
        <v>20000</v>
      </c>
      <c r="G8" s="98"/>
      <c r="H8" s="111"/>
      <c r="I8" s="97"/>
      <c r="K8" s="98" t="s">
        <v>118</v>
      </c>
      <c r="L8" s="111">
        <v>45178</v>
      </c>
      <c r="M8" s="97">
        <v>6900</v>
      </c>
      <c r="O8" s="25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45179</v>
      </c>
      <c r="E9" s="97">
        <v>300</v>
      </c>
      <c r="G9" s="98"/>
      <c r="H9" s="111"/>
      <c r="I9" s="97"/>
      <c r="K9" s="98" t="s">
        <v>119</v>
      </c>
      <c r="L9" s="111">
        <v>45179</v>
      </c>
      <c r="M9" s="97">
        <v>589</v>
      </c>
      <c r="O9" s="10">
        <f>AGO!O9+SET!O7</f>
        <v>82496</v>
      </c>
    </row>
    <row r="10" spans="1:15" x14ac:dyDescent="0.3">
      <c r="A10" s="60" t="s">
        <v>45</v>
      </c>
      <c r="B10" s="104"/>
      <c r="C10" s="98" t="s">
        <v>121</v>
      </c>
      <c r="D10" s="111">
        <v>45180</v>
      </c>
      <c r="E10" s="97">
        <v>250</v>
      </c>
      <c r="G10" s="98"/>
      <c r="H10" s="111"/>
      <c r="I10" s="97"/>
      <c r="K10" s="98" t="s">
        <v>114</v>
      </c>
      <c r="L10" s="111">
        <v>45180</v>
      </c>
      <c r="M10" s="97">
        <v>4588</v>
      </c>
      <c r="O10" s="9" t="str">
        <f>IF(O9&gt;=0,"Saldo Positivo","Saldo Negativo")</f>
        <v>Saldo Positivo</v>
      </c>
    </row>
    <row r="11" spans="1:15" x14ac:dyDescent="0.3">
      <c r="A11" s="60" t="s">
        <v>44</v>
      </c>
      <c r="B11" s="104"/>
      <c r="C11" s="98"/>
      <c r="D11" s="111"/>
      <c r="E11" s="97"/>
      <c r="G11" s="98"/>
      <c r="H11" s="111"/>
      <c r="I11" s="97"/>
      <c r="K11" s="98" t="s">
        <v>115</v>
      </c>
      <c r="L11" s="111">
        <v>45181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/>
      <c r="H12" s="111"/>
      <c r="I12" s="97"/>
      <c r="K12" s="98" t="s">
        <v>116</v>
      </c>
      <c r="L12" s="111">
        <v>45182</v>
      </c>
      <c r="M12" s="97">
        <v>5600</v>
      </c>
      <c r="N12" s="103"/>
    </row>
    <row r="13" spans="1:15" x14ac:dyDescent="0.3">
      <c r="A13" s="60" t="s">
        <v>47</v>
      </c>
      <c r="B13" s="104"/>
      <c r="C13" s="98"/>
      <c r="D13" s="114"/>
      <c r="E13" s="97"/>
      <c r="G13" s="98"/>
      <c r="H13" s="111"/>
      <c r="I13" s="97"/>
      <c r="K13" s="98" t="s">
        <v>117</v>
      </c>
      <c r="L13" s="111">
        <v>45183</v>
      </c>
      <c r="M13" s="97">
        <v>1000</v>
      </c>
      <c r="N13" s="103"/>
    </row>
    <row r="14" spans="1:15" x14ac:dyDescent="0.3">
      <c r="A14" s="60" t="s">
        <v>48</v>
      </c>
      <c r="B14" s="104"/>
      <c r="C14" s="98"/>
      <c r="D14" s="99"/>
      <c r="E14" s="97"/>
      <c r="G14" s="98"/>
      <c r="H14" s="96"/>
      <c r="I14" s="97"/>
      <c r="K14" s="98" t="s">
        <v>114</v>
      </c>
      <c r="L14" s="111">
        <v>45180</v>
      </c>
      <c r="M14" s="97">
        <v>4588</v>
      </c>
      <c r="N14" s="103"/>
    </row>
    <row r="15" spans="1:15" x14ac:dyDescent="0.3">
      <c r="A15" s="60" t="s">
        <v>49</v>
      </c>
      <c r="B15" s="104"/>
      <c r="C15" s="98"/>
      <c r="D15" s="99"/>
      <c r="E15" s="97"/>
      <c r="G15" s="98"/>
      <c r="H15" s="96"/>
      <c r="I15" s="97"/>
      <c r="K15" s="98" t="s">
        <v>115</v>
      </c>
      <c r="L15" s="111">
        <v>45181</v>
      </c>
      <c r="M15" s="97">
        <v>4893</v>
      </c>
    </row>
    <row r="16" spans="1:15" x14ac:dyDescent="0.3">
      <c r="A16" s="60" t="s">
        <v>50</v>
      </c>
      <c r="B16" s="104"/>
      <c r="C16" s="98"/>
      <c r="D16" s="99"/>
      <c r="E16" s="97"/>
      <c r="G16" s="98"/>
      <c r="H16" s="96"/>
      <c r="I16" s="97"/>
      <c r="K16" s="98" t="s">
        <v>116</v>
      </c>
      <c r="L16" s="111">
        <v>45182</v>
      </c>
      <c r="M16" s="97">
        <v>5600</v>
      </c>
    </row>
    <row r="17" spans="1:13" x14ac:dyDescent="0.3">
      <c r="A17" s="66" t="s">
        <v>51</v>
      </c>
      <c r="B17" s="104"/>
      <c r="C17" s="98"/>
      <c r="D17" s="99"/>
      <c r="E17" s="97"/>
      <c r="G17" s="98"/>
      <c r="H17" s="96"/>
      <c r="I17" s="97"/>
      <c r="K17" s="98" t="s">
        <v>117</v>
      </c>
      <c r="L17" s="111">
        <v>45183</v>
      </c>
      <c r="M17" s="97">
        <v>1000</v>
      </c>
    </row>
    <row r="18" spans="1:13" x14ac:dyDescent="0.3">
      <c r="A18" s="60" t="s">
        <v>52</v>
      </c>
      <c r="B18" s="104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60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9" priority="1" operator="containsText" text="Saldo Negativo">
      <formula>NOT(ISERROR(SEARCH("Saldo Negativo",O10)))</formula>
    </cfRule>
    <cfRule type="containsText" dxfId="8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A00-000000000000}"/>
    <hyperlink ref="A10:A20" location="jan!A1" display="Janeiro" xr:uid="{00000000-0004-0000-0A00-000001000000}"/>
    <hyperlink ref="A9" location="JAN!A1" display="2. Janeiro" xr:uid="{00000000-0004-0000-0A00-000002000000}"/>
    <hyperlink ref="A6" location="INÍCIO!A1" display="INÍCIO" xr:uid="{00000000-0004-0000-0A00-000003000000}"/>
    <hyperlink ref="A10" location="FEV!A1" display="3. Fevereiro" xr:uid="{00000000-0004-0000-0A00-000004000000}"/>
    <hyperlink ref="A11" location="MAR!A1" display="4. Março" xr:uid="{00000000-0004-0000-0A00-000005000000}"/>
    <hyperlink ref="A12" location="ABR!A1" display="5. Abril" xr:uid="{00000000-0004-0000-0A00-000006000000}"/>
    <hyperlink ref="A13" location="MAI!A1" display="6. Maio" xr:uid="{00000000-0004-0000-0A00-000007000000}"/>
    <hyperlink ref="A14" location="JUN!A1" display="7. Junho" xr:uid="{00000000-0004-0000-0A00-000008000000}"/>
    <hyperlink ref="A15" location="JUL!A1" display="8. Julho" xr:uid="{00000000-0004-0000-0A00-000009000000}"/>
    <hyperlink ref="A16" location="AGO!A1" display="9. Agosto" xr:uid="{00000000-0004-0000-0A00-00000A000000}"/>
    <hyperlink ref="A18" location="OUT!A1" display="11. Outubro" xr:uid="{00000000-0004-0000-0A00-00000B000000}"/>
    <hyperlink ref="A19" location="NOV!A1" display="12. Novembro" xr:uid="{00000000-0004-0000-0A00-00000C000000}"/>
    <hyperlink ref="A20" location="DEZ!A1" display="13. Dezembro" xr:uid="{00000000-0004-0000-0A00-00000D000000}"/>
    <hyperlink ref="A22" location="GRÁFICOS!A1" display="15. Gráficos" xr:uid="{00000000-0004-0000-0A00-00000E000000}"/>
    <hyperlink ref="A7:A8" location="RESUMO!A1" display="1. Resumo do Resultado" xr:uid="{00000000-0004-0000-0A00-000010000000}"/>
    <hyperlink ref="A23" location="'Quem Somos'!A1" display="16. Quem Somos" xr:uid="{29FFB9CF-6345-4260-8E5F-5E75280BEB18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30"/>
  <sheetViews>
    <sheetView showGridLines="0" workbookViewId="0">
      <pane xSplit="1" topLeftCell="B1" activePane="topRight" state="frozen"/>
      <selection pane="topRight" activeCell="L21" sqref="L21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6"/>
      <c r="B1" s="89"/>
      <c r="C1"/>
      <c r="D1"/>
      <c r="E1" s="102"/>
      <c r="G1"/>
      <c r="H1"/>
      <c r="I1" s="102"/>
      <c r="K1"/>
      <c r="L1"/>
      <c r="M1" s="102"/>
    </row>
    <row r="2" spans="1:15" ht="15" thickBot="1" x14ac:dyDescent="0.35">
      <c r="A2" s="57" t="s">
        <v>23</v>
      </c>
      <c r="B2" s="1"/>
      <c r="C2" s="134" t="s">
        <v>80</v>
      </c>
      <c r="D2" s="135"/>
      <c r="E2" s="136"/>
      <c r="F2" s="1"/>
      <c r="G2" s="134" t="s">
        <v>81</v>
      </c>
      <c r="H2" s="135"/>
      <c r="I2" s="136"/>
      <c r="J2" s="1"/>
      <c r="K2" s="137" t="s">
        <v>32</v>
      </c>
      <c r="L2" s="138"/>
      <c r="M2" s="139"/>
      <c r="N2" s="1"/>
      <c r="O2" s="25" t="s">
        <v>40</v>
      </c>
    </row>
    <row r="3" spans="1:15" x14ac:dyDescent="0.3">
      <c r="A3" s="59"/>
      <c r="B3" s="6"/>
      <c r="C3" s="29" t="s">
        <v>12</v>
      </c>
      <c r="D3" s="30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N3" s="1"/>
      <c r="O3" s="10">
        <f>SUM(M4:M1048576)</f>
        <v>72847</v>
      </c>
    </row>
    <row r="4" spans="1:15" x14ac:dyDescent="0.3">
      <c r="A4" s="59"/>
      <c r="B4" s="81"/>
      <c r="C4" s="98" t="s">
        <v>15</v>
      </c>
      <c r="D4" s="111">
        <v>45204</v>
      </c>
      <c r="E4" s="97">
        <v>4000</v>
      </c>
      <c r="G4" s="98" t="s">
        <v>111</v>
      </c>
      <c r="H4" s="111">
        <v>45204</v>
      </c>
      <c r="I4" s="97">
        <v>350</v>
      </c>
      <c r="K4" s="98" t="s">
        <v>114</v>
      </c>
      <c r="L4" s="111">
        <v>45204</v>
      </c>
      <c r="M4" s="97">
        <v>10000</v>
      </c>
      <c r="O4" s="25" t="s">
        <v>41</v>
      </c>
    </row>
    <row r="5" spans="1:15" x14ac:dyDescent="0.3">
      <c r="A5" s="59"/>
      <c r="B5" s="81"/>
      <c r="C5" s="98" t="s">
        <v>108</v>
      </c>
      <c r="D5" s="111">
        <v>45205</v>
      </c>
      <c r="E5" s="97">
        <v>400</v>
      </c>
      <c r="G5" s="98" t="s">
        <v>112</v>
      </c>
      <c r="H5" s="111">
        <v>45205</v>
      </c>
      <c r="I5" s="97">
        <v>560</v>
      </c>
      <c r="K5" s="98" t="s">
        <v>115</v>
      </c>
      <c r="L5" s="111">
        <v>45205</v>
      </c>
      <c r="M5" s="97">
        <v>5000</v>
      </c>
      <c r="O5" s="10">
        <f>SUM(E4:E1048576,I4:I1048576)</f>
        <v>37500</v>
      </c>
    </row>
    <row r="6" spans="1:15" x14ac:dyDescent="0.3">
      <c r="A6" s="62" t="s">
        <v>103</v>
      </c>
      <c r="B6" s="81"/>
      <c r="C6" s="98" t="s">
        <v>109</v>
      </c>
      <c r="D6" s="111">
        <v>45206</v>
      </c>
      <c r="E6" s="97">
        <v>1590</v>
      </c>
      <c r="G6" s="98" t="s">
        <v>38</v>
      </c>
      <c r="H6" s="111">
        <v>45206</v>
      </c>
      <c r="I6" s="97">
        <v>300</v>
      </c>
      <c r="K6" s="98" t="s">
        <v>116</v>
      </c>
      <c r="L6" s="111">
        <v>45206</v>
      </c>
      <c r="M6" s="97">
        <v>8500</v>
      </c>
      <c r="O6" s="25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45207</v>
      </c>
      <c r="E7" s="97">
        <v>200</v>
      </c>
      <c r="G7" s="98" t="s">
        <v>39</v>
      </c>
      <c r="H7" s="111">
        <v>45207</v>
      </c>
      <c r="I7" s="97">
        <v>3500</v>
      </c>
      <c r="K7" s="98" t="s">
        <v>117</v>
      </c>
      <c r="L7" s="111">
        <v>45207</v>
      </c>
      <c r="M7" s="97">
        <v>2600</v>
      </c>
      <c r="O7" s="10">
        <f>O3-O5</f>
        <v>35347</v>
      </c>
    </row>
    <row r="8" spans="1:15" x14ac:dyDescent="0.3">
      <c r="A8" s="122"/>
      <c r="B8" s="104"/>
      <c r="C8" s="98" t="s">
        <v>20</v>
      </c>
      <c r="D8" s="111">
        <v>45208</v>
      </c>
      <c r="E8" s="97">
        <v>20000</v>
      </c>
      <c r="G8" s="98" t="s">
        <v>113</v>
      </c>
      <c r="H8" s="111">
        <v>45208</v>
      </c>
      <c r="I8" s="97">
        <v>1200</v>
      </c>
      <c r="K8" s="98" t="s">
        <v>118</v>
      </c>
      <c r="L8" s="111">
        <v>45208</v>
      </c>
      <c r="M8" s="97">
        <v>6900</v>
      </c>
      <c r="O8" s="25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45209</v>
      </c>
      <c r="E9" s="97">
        <v>300</v>
      </c>
      <c r="G9" s="98" t="s">
        <v>122</v>
      </c>
      <c r="H9" s="111">
        <v>45209</v>
      </c>
      <c r="I9" s="97">
        <v>150</v>
      </c>
      <c r="K9" s="98" t="s">
        <v>119</v>
      </c>
      <c r="L9" s="111">
        <v>45209</v>
      </c>
      <c r="M9" s="97">
        <v>589</v>
      </c>
      <c r="O9" s="10">
        <f>SET!O9+OUT!O7</f>
        <v>117843</v>
      </c>
    </row>
    <row r="10" spans="1:15" x14ac:dyDescent="0.3">
      <c r="A10" s="60" t="s">
        <v>45</v>
      </c>
      <c r="B10" s="104"/>
      <c r="C10" s="98" t="s">
        <v>121</v>
      </c>
      <c r="D10" s="111">
        <v>45210</v>
      </c>
      <c r="E10" s="97">
        <v>250</v>
      </c>
      <c r="G10" s="98" t="s">
        <v>127</v>
      </c>
      <c r="H10" s="111">
        <v>45210</v>
      </c>
      <c r="I10" s="97">
        <v>3500</v>
      </c>
      <c r="K10" s="98" t="s">
        <v>114</v>
      </c>
      <c r="L10" s="111">
        <v>45210</v>
      </c>
      <c r="M10" s="97">
        <v>4588</v>
      </c>
      <c r="O10" s="9" t="str">
        <f>IF(O9&gt;=0,"Saldo Positivo","Saldo Negativo")</f>
        <v>Saldo Positivo</v>
      </c>
    </row>
    <row r="11" spans="1:15" x14ac:dyDescent="0.3">
      <c r="A11" s="60" t="s">
        <v>44</v>
      </c>
      <c r="B11" s="104"/>
      <c r="C11" s="98"/>
      <c r="D11" s="111"/>
      <c r="E11" s="97"/>
      <c r="G11" s="98" t="s">
        <v>128</v>
      </c>
      <c r="H11" s="111">
        <v>45211</v>
      </c>
      <c r="I11" s="97">
        <v>1200</v>
      </c>
      <c r="K11" s="98" t="s">
        <v>115</v>
      </c>
      <c r="L11" s="111">
        <v>45211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/>
      <c r="H12" s="111"/>
      <c r="I12" s="97"/>
      <c r="K12" s="98" t="s">
        <v>116</v>
      </c>
      <c r="L12" s="111">
        <v>45212</v>
      </c>
      <c r="M12" s="97">
        <v>5600</v>
      </c>
      <c r="N12" s="103"/>
    </row>
    <row r="13" spans="1:15" x14ac:dyDescent="0.3">
      <c r="A13" s="60" t="s">
        <v>47</v>
      </c>
      <c r="B13" s="104"/>
      <c r="C13" s="98"/>
      <c r="D13" s="114"/>
      <c r="E13" s="97"/>
      <c r="G13" s="98"/>
      <c r="H13" s="111"/>
      <c r="I13" s="97"/>
      <c r="K13" s="98" t="s">
        <v>117</v>
      </c>
      <c r="L13" s="111">
        <v>45213</v>
      </c>
      <c r="M13" s="97">
        <v>1000</v>
      </c>
      <c r="N13" s="103"/>
    </row>
    <row r="14" spans="1:15" x14ac:dyDescent="0.3">
      <c r="A14" s="60" t="s">
        <v>48</v>
      </c>
      <c r="B14" s="104"/>
      <c r="C14" s="98"/>
      <c r="D14" s="99"/>
      <c r="E14" s="97"/>
      <c r="G14" s="98"/>
      <c r="H14" s="96"/>
      <c r="I14" s="97"/>
      <c r="K14" s="98" t="s">
        <v>116</v>
      </c>
      <c r="L14" s="111">
        <v>45214</v>
      </c>
      <c r="M14" s="97">
        <v>8500</v>
      </c>
      <c r="N14" s="103"/>
    </row>
    <row r="15" spans="1:15" x14ac:dyDescent="0.3">
      <c r="A15" s="60" t="s">
        <v>49</v>
      </c>
      <c r="B15" s="104"/>
      <c r="C15" s="98"/>
      <c r="D15" s="99"/>
      <c r="E15" s="97"/>
      <c r="G15" s="98"/>
      <c r="H15" s="96"/>
      <c r="I15" s="97"/>
      <c r="K15" s="98" t="s">
        <v>117</v>
      </c>
      <c r="L15" s="111">
        <v>45215</v>
      </c>
      <c r="M15" s="97">
        <v>2600</v>
      </c>
    </row>
    <row r="16" spans="1:15" x14ac:dyDescent="0.3">
      <c r="A16" s="60" t="s">
        <v>50</v>
      </c>
      <c r="B16" s="104"/>
      <c r="C16" s="98"/>
      <c r="D16" s="99"/>
      <c r="E16" s="97"/>
      <c r="G16" s="98"/>
      <c r="H16" s="96"/>
      <c r="I16" s="97"/>
      <c r="K16" s="98" t="s">
        <v>118</v>
      </c>
      <c r="L16" s="111">
        <v>45216</v>
      </c>
      <c r="M16" s="97">
        <v>6900</v>
      </c>
    </row>
    <row r="17" spans="1:13" x14ac:dyDescent="0.3">
      <c r="A17" s="60" t="s">
        <v>51</v>
      </c>
      <c r="B17" s="104"/>
      <c r="C17" s="98"/>
      <c r="D17" s="99"/>
      <c r="E17" s="97"/>
      <c r="G17" s="98"/>
      <c r="H17" s="96"/>
      <c r="I17" s="97"/>
      <c r="K17" s="98" t="s">
        <v>119</v>
      </c>
      <c r="L17" s="111">
        <v>45217</v>
      </c>
      <c r="M17" s="97">
        <v>589</v>
      </c>
    </row>
    <row r="18" spans="1:13" x14ac:dyDescent="0.3">
      <c r="A18" s="66" t="s">
        <v>52</v>
      </c>
      <c r="B18" s="104"/>
      <c r="C18" s="98"/>
      <c r="D18" s="99"/>
      <c r="E18" s="97"/>
      <c r="G18" s="98"/>
      <c r="H18" s="96"/>
      <c r="I18" s="97"/>
      <c r="K18" s="98" t="s">
        <v>114</v>
      </c>
      <c r="L18" s="111">
        <v>45218</v>
      </c>
      <c r="M18" s="97">
        <v>4588</v>
      </c>
    </row>
    <row r="19" spans="1:13" x14ac:dyDescent="0.3">
      <c r="A19" s="60" t="s">
        <v>53</v>
      </c>
      <c r="B19" s="104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7" priority="1" operator="containsText" text="Saldo Negativo">
      <formula>NOT(ISERROR(SEARCH("Saldo Negativo",O10)))</formula>
    </cfRule>
    <cfRule type="containsText" dxfId="6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B00-000000000000}"/>
    <hyperlink ref="A10:A20" location="jan!A1" display="Janeiro" xr:uid="{00000000-0004-0000-0B00-000001000000}"/>
    <hyperlink ref="A9" location="JAN!A1" display="2. Janeiro" xr:uid="{00000000-0004-0000-0B00-000002000000}"/>
    <hyperlink ref="A6" location="INÍCIO!A1" display="INÍCIO" xr:uid="{00000000-0004-0000-0B00-000003000000}"/>
    <hyperlink ref="A10" location="FEV!A1" display="3. Fevereiro" xr:uid="{00000000-0004-0000-0B00-000004000000}"/>
    <hyperlink ref="A11" location="MAR!A1" display="4. Março" xr:uid="{00000000-0004-0000-0B00-000005000000}"/>
    <hyperlink ref="A12" location="ABR!A1" display="5. Abril" xr:uid="{00000000-0004-0000-0B00-000006000000}"/>
    <hyperlink ref="A13" location="MAI!A1" display="6. Maio" xr:uid="{00000000-0004-0000-0B00-000007000000}"/>
    <hyperlink ref="A14" location="JUN!A1" display="7. Junho" xr:uid="{00000000-0004-0000-0B00-000008000000}"/>
    <hyperlink ref="A15" location="JUL!A1" display="8. Julho" xr:uid="{00000000-0004-0000-0B00-000009000000}"/>
    <hyperlink ref="A16" location="AGO!A1" display="9. Agosto" xr:uid="{00000000-0004-0000-0B00-00000A000000}"/>
    <hyperlink ref="A17" location="SET!A1" display="10. Setembro" xr:uid="{00000000-0004-0000-0B00-00000B000000}"/>
    <hyperlink ref="A19" location="NOV!A1" display="12. Novembro" xr:uid="{00000000-0004-0000-0B00-00000C000000}"/>
    <hyperlink ref="A20" location="DEZ!A1" display="13. Dezembro" xr:uid="{00000000-0004-0000-0B00-00000D000000}"/>
    <hyperlink ref="A22" location="GRÁFICOS!A1" display="15. Gráficos" xr:uid="{00000000-0004-0000-0B00-00000E000000}"/>
    <hyperlink ref="A7:A8" location="RESUMO!A1" display="1. Resumo do Resultado" xr:uid="{00000000-0004-0000-0B00-000010000000}"/>
    <hyperlink ref="A23" location="'Quem Somos'!A1" display="16. Quem Somos" xr:uid="{C467BE15-370E-4B4D-BA6A-0975C272A7D2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30"/>
  <sheetViews>
    <sheetView showGridLines="0" workbookViewId="0">
      <pane xSplit="1" topLeftCell="B1" activePane="topRight" state="frozen"/>
      <selection pane="topRight" activeCell="K22" sqref="K22"/>
    </sheetView>
  </sheetViews>
  <sheetFormatPr defaultColWidth="9.109375" defaultRowHeight="14.4" x14ac:dyDescent="0.3"/>
  <cols>
    <col min="1" max="1" width="21.5546875" style="59" bestFit="1" customWidth="1"/>
    <col min="2" max="2" width="0.5546875" customWidth="1"/>
    <col min="3" max="3" width="23.77734375" customWidth="1"/>
    <col min="4" max="4" width="17.77734375" bestFit="1" customWidth="1"/>
    <col min="5" max="5" width="14.77734375" style="102" customWidth="1"/>
    <col min="6" max="6" width="0.88671875" customWidth="1"/>
    <col min="7" max="7" width="23.77734375" customWidth="1"/>
    <col min="8" max="8" width="17.77734375" bestFit="1" customWidth="1"/>
    <col min="9" max="9" width="14.77734375" style="102" customWidth="1"/>
    <col min="10" max="10" width="0.88671875" customWidth="1"/>
    <col min="11" max="11" width="23.77734375" customWidth="1"/>
    <col min="12" max="12" width="14.33203125" bestFit="1" customWidth="1"/>
    <col min="13" max="13" width="14.77734375" style="102" customWidth="1"/>
    <col min="14" max="14" width="0.5546875" customWidth="1"/>
    <col min="15" max="15" width="19.4414062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6"/>
      <c r="B1" s="89"/>
    </row>
    <row r="2" spans="1:15" ht="15" thickBot="1" x14ac:dyDescent="0.35">
      <c r="A2" s="57" t="s">
        <v>23</v>
      </c>
      <c r="B2" s="1"/>
      <c r="C2" s="134" t="s">
        <v>82</v>
      </c>
      <c r="D2" s="135"/>
      <c r="E2" s="136"/>
      <c r="F2" s="1"/>
      <c r="G2" s="134" t="s">
        <v>83</v>
      </c>
      <c r="H2" s="135"/>
      <c r="I2" s="136"/>
      <c r="J2" s="1"/>
      <c r="K2" s="142" t="s">
        <v>33</v>
      </c>
      <c r="L2" s="143"/>
      <c r="M2" s="144"/>
      <c r="N2" s="1"/>
      <c r="O2" s="33" t="s">
        <v>40</v>
      </c>
    </row>
    <row r="3" spans="1:15" x14ac:dyDescent="0.3">
      <c r="B3" s="6"/>
      <c r="C3" s="31" t="s">
        <v>12</v>
      </c>
      <c r="D3" s="32" t="s">
        <v>13</v>
      </c>
      <c r="E3" s="49" t="s">
        <v>14</v>
      </c>
      <c r="F3" s="1"/>
      <c r="G3" s="31" t="s">
        <v>16</v>
      </c>
      <c r="H3" s="32" t="s">
        <v>13</v>
      </c>
      <c r="I3" s="49" t="s">
        <v>14</v>
      </c>
      <c r="J3" s="1"/>
      <c r="K3" s="31" t="s">
        <v>18</v>
      </c>
      <c r="L3" s="32" t="s">
        <v>19</v>
      </c>
      <c r="M3" s="49" t="s">
        <v>14</v>
      </c>
      <c r="N3" s="1"/>
      <c r="O3" s="7">
        <f>SUM(M4:M1048576)</f>
        <v>73240</v>
      </c>
    </row>
    <row r="4" spans="1:15" x14ac:dyDescent="0.3">
      <c r="B4" s="81"/>
      <c r="C4" s="98" t="s">
        <v>15</v>
      </c>
      <c r="D4" s="111">
        <v>45235</v>
      </c>
      <c r="E4" s="97">
        <v>4000</v>
      </c>
      <c r="G4" s="98" t="s">
        <v>111</v>
      </c>
      <c r="H4" s="111">
        <v>45235</v>
      </c>
      <c r="I4" s="97">
        <v>350</v>
      </c>
      <c r="K4" s="98" t="s">
        <v>114</v>
      </c>
      <c r="L4" s="111">
        <v>45235</v>
      </c>
      <c r="M4" s="97">
        <v>10000</v>
      </c>
      <c r="O4" s="33" t="s">
        <v>41</v>
      </c>
    </row>
    <row r="5" spans="1:15" x14ac:dyDescent="0.3">
      <c r="B5" s="81"/>
      <c r="C5" s="98" t="s">
        <v>108</v>
      </c>
      <c r="D5" s="111">
        <v>45236</v>
      </c>
      <c r="E5" s="97">
        <v>400</v>
      </c>
      <c r="G5" s="98" t="s">
        <v>112</v>
      </c>
      <c r="H5" s="111">
        <v>45236</v>
      </c>
      <c r="I5" s="97">
        <v>560</v>
      </c>
      <c r="K5" s="98" t="s">
        <v>115</v>
      </c>
      <c r="L5" s="111">
        <v>45236</v>
      </c>
      <c r="M5" s="97">
        <v>5000</v>
      </c>
      <c r="O5" s="7">
        <f>SUM(E4:E1048576,I4:I1048576)</f>
        <v>32800</v>
      </c>
    </row>
    <row r="6" spans="1:15" x14ac:dyDescent="0.3">
      <c r="A6" s="62" t="s">
        <v>103</v>
      </c>
      <c r="B6" s="81"/>
      <c r="C6" s="98" t="s">
        <v>109</v>
      </c>
      <c r="D6" s="111">
        <v>45237</v>
      </c>
      <c r="E6" s="97">
        <v>1590</v>
      </c>
      <c r="G6" s="98" t="s">
        <v>38</v>
      </c>
      <c r="H6" s="111">
        <v>45237</v>
      </c>
      <c r="I6" s="97">
        <v>300</v>
      </c>
      <c r="K6" s="98" t="s">
        <v>116</v>
      </c>
      <c r="L6" s="111">
        <v>45237</v>
      </c>
      <c r="M6" s="97">
        <v>8500</v>
      </c>
      <c r="O6" s="33" t="s">
        <v>35</v>
      </c>
    </row>
    <row r="7" spans="1:15" x14ac:dyDescent="0.3">
      <c r="A7" s="121" t="s">
        <v>61</v>
      </c>
      <c r="B7" s="104"/>
      <c r="C7" s="98" t="s">
        <v>110</v>
      </c>
      <c r="D7" s="111">
        <v>45238</v>
      </c>
      <c r="E7" s="97">
        <v>200</v>
      </c>
      <c r="G7" s="98" t="s">
        <v>39</v>
      </c>
      <c r="H7" s="111">
        <v>45238</v>
      </c>
      <c r="I7" s="97">
        <v>3500</v>
      </c>
      <c r="K7" s="98" t="s">
        <v>117</v>
      </c>
      <c r="L7" s="111">
        <v>45238</v>
      </c>
      <c r="M7" s="97">
        <v>2600</v>
      </c>
      <c r="O7" s="7">
        <f>O3-O5</f>
        <v>40440</v>
      </c>
    </row>
    <row r="8" spans="1:15" x14ac:dyDescent="0.3">
      <c r="A8" s="122"/>
      <c r="B8" s="104"/>
      <c r="C8" s="98" t="s">
        <v>20</v>
      </c>
      <c r="D8" s="111">
        <v>45239</v>
      </c>
      <c r="E8" s="97">
        <v>20000</v>
      </c>
      <c r="G8" s="98" t="s">
        <v>113</v>
      </c>
      <c r="H8" s="111">
        <v>45239</v>
      </c>
      <c r="I8" s="97">
        <v>1200</v>
      </c>
      <c r="K8" s="98" t="s">
        <v>118</v>
      </c>
      <c r="L8" s="111">
        <v>45239</v>
      </c>
      <c r="M8" s="97">
        <v>6900</v>
      </c>
      <c r="O8" s="33" t="s">
        <v>36</v>
      </c>
    </row>
    <row r="9" spans="1:15" x14ac:dyDescent="0.3">
      <c r="A9" s="60" t="s">
        <v>43</v>
      </c>
      <c r="B9" s="104"/>
      <c r="C9" s="98" t="s">
        <v>120</v>
      </c>
      <c r="D9" s="111">
        <v>45240</v>
      </c>
      <c r="E9" s="97">
        <v>300</v>
      </c>
      <c r="G9" s="98" t="s">
        <v>122</v>
      </c>
      <c r="H9" s="111">
        <v>45240</v>
      </c>
      <c r="I9" s="97">
        <v>150</v>
      </c>
      <c r="K9" s="98" t="s">
        <v>119</v>
      </c>
      <c r="L9" s="111">
        <v>45240</v>
      </c>
      <c r="M9" s="97">
        <v>589</v>
      </c>
      <c r="O9" s="7">
        <f>OUT!O9+NOV!O7</f>
        <v>158283</v>
      </c>
    </row>
    <row r="10" spans="1:15" x14ac:dyDescent="0.3">
      <c r="A10" s="60" t="s">
        <v>45</v>
      </c>
      <c r="B10" s="104"/>
      <c r="C10" s="98" t="s">
        <v>121</v>
      </c>
      <c r="D10" s="111">
        <v>45241</v>
      </c>
      <c r="E10" s="97">
        <v>250</v>
      </c>
      <c r="G10" s="98"/>
      <c r="H10" s="111"/>
      <c r="I10" s="97"/>
      <c r="K10" s="98" t="s">
        <v>114</v>
      </c>
      <c r="L10" s="111">
        <v>45241</v>
      </c>
      <c r="M10" s="97">
        <v>4588</v>
      </c>
      <c r="O10" s="9" t="str">
        <f>IF(O9&gt;=0,"Saldo Positivo","Saldo Negativo")</f>
        <v>Saldo Positivo</v>
      </c>
    </row>
    <row r="11" spans="1:15" x14ac:dyDescent="0.3">
      <c r="A11" s="60" t="s">
        <v>44</v>
      </c>
      <c r="B11" s="104"/>
      <c r="C11" s="98"/>
      <c r="D11" s="111"/>
      <c r="E11" s="97"/>
      <c r="G11" s="98"/>
      <c r="H11" s="111"/>
      <c r="I11" s="97"/>
      <c r="K11" s="98" t="s">
        <v>115</v>
      </c>
      <c r="L11" s="111">
        <v>45242</v>
      </c>
      <c r="M11" s="97">
        <v>4893</v>
      </c>
    </row>
    <row r="12" spans="1:15" x14ac:dyDescent="0.3">
      <c r="A12" s="60" t="s">
        <v>46</v>
      </c>
      <c r="B12" s="104"/>
      <c r="C12" s="98"/>
      <c r="D12" s="111"/>
      <c r="E12" s="97"/>
      <c r="G12" s="98"/>
      <c r="H12" s="111"/>
      <c r="I12" s="97"/>
      <c r="K12" s="98" t="s">
        <v>116</v>
      </c>
      <c r="L12" s="111">
        <v>45243</v>
      </c>
      <c r="M12" s="97">
        <v>5600</v>
      </c>
      <c r="N12" s="103"/>
    </row>
    <row r="13" spans="1:15" x14ac:dyDescent="0.3">
      <c r="A13" s="60" t="s">
        <v>47</v>
      </c>
      <c r="B13" s="104"/>
      <c r="C13" s="98"/>
      <c r="D13" s="114"/>
      <c r="E13" s="97"/>
      <c r="G13" s="98"/>
      <c r="H13" s="111"/>
      <c r="I13" s="97"/>
      <c r="K13" s="98" t="s">
        <v>117</v>
      </c>
      <c r="L13" s="111">
        <v>45244</v>
      </c>
      <c r="M13" s="97">
        <v>1000</v>
      </c>
      <c r="N13" s="103"/>
    </row>
    <row r="14" spans="1:15" x14ac:dyDescent="0.3">
      <c r="A14" s="60" t="s">
        <v>48</v>
      </c>
      <c r="B14" s="104"/>
      <c r="C14" s="98"/>
      <c r="D14" s="99"/>
      <c r="E14" s="97"/>
      <c r="G14" s="98"/>
      <c r="H14" s="96"/>
      <c r="I14" s="97"/>
      <c r="K14" s="98" t="s">
        <v>118</v>
      </c>
      <c r="L14" s="111">
        <v>45239</v>
      </c>
      <c r="M14" s="97">
        <v>6900</v>
      </c>
      <c r="N14" s="103"/>
    </row>
    <row r="15" spans="1:15" x14ac:dyDescent="0.3">
      <c r="A15" s="60" t="s">
        <v>49</v>
      </c>
      <c r="B15" s="104"/>
      <c r="C15" s="98"/>
      <c r="D15" s="99"/>
      <c r="E15" s="97"/>
      <c r="G15" s="98"/>
      <c r="H15" s="96"/>
      <c r="I15" s="97"/>
      <c r="K15" s="98" t="s">
        <v>119</v>
      </c>
      <c r="L15" s="111">
        <v>45240</v>
      </c>
      <c r="M15" s="97">
        <v>589</v>
      </c>
    </row>
    <row r="16" spans="1:15" x14ac:dyDescent="0.3">
      <c r="A16" s="60" t="s">
        <v>50</v>
      </c>
      <c r="B16" s="104"/>
      <c r="C16" s="98"/>
      <c r="D16" s="99"/>
      <c r="E16" s="97"/>
      <c r="G16" s="98"/>
      <c r="H16" s="96"/>
      <c r="I16" s="97"/>
      <c r="K16" s="98" t="s">
        <v>114</v>
      </c>
      <c r="L16" s="111">
        <v>45241</v>
      </c>
      <c r="M16" s="97">
        <v>4588</v>
      </c>
    </row>
    <row r="17" spans="1:13" x14ac:dyDescent="0.3">
      <c r="A17" s="60" t="s">
        <v>51</v>
      </c>
      <c r="B17" s="104"/>
      <c r="C17" s="98"/>
      <c r="D17" s="99"/>
      <c r="E17" s="97"/>
      <c r="G17" s="98"/>
      <c r="H17" s="96"/>
      <c r="I17" s="97"/>
      <c r="K17" s="98" t="s">
        <v>115</v>
      </c>
      <c r="L17" s="111">
        <v>45242</v>
      </c>
      <c r="M17" s="97">
        <v>4893</v>
      </c>
    </row>
    <row r="18" spans="1:13" x14ac:dyDescent="0.3">
      <c r="A18" s="60" t="s">
        <v>52</v>
      </c>
      <c r="B18" s="104"/>
      <c r="C18" s="98"/>
      <c r="D18" s="99"/>
      <c r="E18" s="97"/>
      <c r="G18" s="98"/>
      <c r="H18" s="96"/>
      <c r="I18" s="97"/>
      <c r="K18" s="98" t="s">
        <v>116</v>
      </c>
      <c r="L18" s="111">
        <v>45243</v>
      </c>
      <c r="M18" s="97">
        <v>5600</v>
      </c>
    </row>
    <row r="19" spans="1:13" x14ac:dyDescent="0.3">
      <c r="A19" s="66" t="s">
        <v>53</v>
      </c>
      <c r="B19" s="104"/>
      <c r="C19" s="98"/>
      <c r="D19" s="99"/>
      <c r="E19" s="97"/>
      <c r="G19" s="98"/>
      <c r="H19" s="96"/>
      <c r="I19" s="97"/>
      <c r="K19" s="98" t="s">
        <v>117</v>
      </c>
      <c r="L19" s="111">
        <v>45244</v>
      </c>
      <c r="M19" s="97">
        <v>1000</v>
      </c>
    </row>
    <row r="20" spans="1:13" x14ac:dyDescent="0.3">
      <c r="A20" s="60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A24" s="93"/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A25" s="93"/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A26" s="93"/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A27" s="93"/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A28" s="93"/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A29" s="93"/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A30" s="93"/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A31" s="93"/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A32" s="93"/>
      <c r="C32" s="98"/>
      <c r="D32" s="99"/>
      <c r="E32" s="97"/>
      <c r="G32" s="98"/>
      <c r="H32" s="96"/>
      <c r="I32" s="97"/>
      <c r="K32" s="98"/>
      <c r="L32" s="96"/>
      <c r="M32" s="97"/>
    </row>
    <row r="33" spans="1:13" x14ac:dyDescent="0.3">
      <c r="A33" s="93"/>
      <c r="C33" s="98"/>
      <c r="D33" s="99"/>
      <c r="E33" s="97"/>
      <c r="G33" s="98"/>
      <c r="H33" s="96"/>
      <c r="I33" s="97"/>
      <c r="K33" s="98"/>
      <c r="L33" s="96"/>
      <c r="M33" s="97"/>
    </row>
    <row r="34" spans="1:13" x14ac:dyDescent="0.3">
      <c r="A34" s="93"/>
      <c r="C34" s="98"/>
      <c r="D34" s="99"/>
      <c r="E34" s="97"/>
      <c r="G34" s="98"/>
      <c r="H34" s="96"/>
      <c r="I34" s="97"/>
      <c r="K34" s="98"/>
      <c r="L34" s="96"/>
      <c r="M34" s="97"/>
    </row>
    <row r="35" spans="1:13" x14ac:dyDescent="0.3">
      <c r="A35" s="93"/>
      <c r="C35" s="98"/>
      <c r="D35" s="99"/>
      <c r="E35" s="97"/>
      <c r="G35" s="98"/>
      <c r="H35" s="96"/>
      <c r="I35" s="97"/>
      <c r="K35" s="98"/>
      <c r="L35" s="96"/>
      <c r="M35" s="97"/>
    </row>
    <row r="36" spans="1:13" x14ac:dyDescent="0.3">
      <c r="A36" s="93"/>
      <c r="C36" s="98"/>
      <c r="D36" s="99"/>
      <c r="E36" s="97"/>
      <c r="G36" s="98"/>
      <c r="H36" s="96"/>
      <c r="I36" s="97"/>
      <c r="K36" s="98"/>
      <c r="L36" s="96"/>
      <c r="M36" s="97"/>
    </row>
    <row r="37" spans="1:13" x14ac:dyDescent="0.3">
      <c r="A37" s="93"/>
      <c r="C37" s="98"/>
      <c r="D37" s="99"/>
      <c r="E37" s="97"/>
      <c r="G37" s="98"/>
      <c r="H37" s="96"/>
      <c r="I37" s="97"/>
      <c r="K37" s="98"/>
      <c r="L37" s="96"/>
      <c r="M37" s="97"/>
    </row>
    <row r="38" spans="1:13" x14ac:dyDescent="0.3">
      <c r="A38" s="93"/>
      <c r="C38" s="98"/>
      <c r="D38" s="99"/>
      <c r="E38" s="97"/>
      <c r="G38" s="98"/>
      <c r="H38" s="96"/>
      <c r="I38" s="97"/>
      <c r="K38" s="98"/>
      <c r="L38" s="96"/>
      <c r="M38" s="97"/>
    </row>
    <row r="39" spans="1:13" x14ac:dyDescent="0.3">
      <c r="A39" s="93"/>
      <c r="C39" s="98"/>
      <c r="D39" s="99"/>
      <c r="E39" s="97"/>
      <c r="G39" s="98"/>
      <c r="H39" s="96"/>
      <c r="I39" s="97"/>
      <c r="K39" s="98"/>
      <c r="L39" s="96"/>
      <c r="M39" s="97"/>
    </row>
    <row r="40" spans="1:13" x14ac:dyDescent="0.3">
      <c r="A40" s="93"/>
      <c r="C40" s="98"/>
      <c r="D40" s="99"/>
      <c r="E40" s="97"/>
      <c r="G40" s="98"/>
      <c r="H40" s="96"/>
      <c r="I40" s="97"/>
      <c r="K40" s="98"/>
      <c r="L40" s="96"/>
      <c r="M40" s="97"/>
    </row>
    <row r="41" spans="1:13" x14ac:dyDescent="0.3">
      <c r="A41" s="93"/>
      <c r="C41" s="98"/>
      <c r="D41" s="99"/>
      <c r="E41" s="97"/>
      <c r="G41" s="98"/>
      <c r="H41" s="96"/>
      <c r="I41" s="97"/>
      <c r="K41" s="98"/>
      <c r="L41" s="96"/>
      <c r="M41" s="97"/>
    </row>
    <row r="42" spans="1:13" x14ac:dyDescent="0.3">
      <c r="A42" s="93"/>
      <c r="C42" s="98"/>
      <c r="D42" s="99"/>
      <c r="E42" s="97"/>
      <c r="G42" s="98"/>
      <c r="H42" s="96"/>
      <c r="I42" s="97"/>
      <c r="K42" s="98"/>
      <c r="L42" s="96"/>
      <c r="M42" s="97"/>
    </row>
    <row r="43" spans="1:13" x14ac:dyDescent="0.3">
      <c r="A43" s="93"/>
      <c r="C43" s="98"/>
      <c r="D43" s="99"/>
      <c r="E43" s="97"/>
      <c r="G43" s="98"/>
      <c r="H43" s="96"/>
      <c r="I43" s="97"/>
      <c r="K43" s="98"/>
      <c r="L43" s="96"/>
      <c r="M43" s="97"/>
    </row>
    <row r="44" spans="1:13" x14ac:dyDescent="0.3">
      <c r="A44" s="93"/>
      <c r="C44" s="98"/>
      <c r="D44" s="99"/>
      <c r="E44" s="97"/>
      <c r="G44" s="98"/>
      <c r="H44" s="96"/>
      <c r="I44" s="97"/>
      <c r="K44" s="98"/>
      <c r="L44" s="96"/>
      <c r="M44" s="97"/>
    </row>
    <row r="45" spans="1:13" x14ac:dyDescent="0.3">
      <c r="A45" s="93"/>
      <c r="C45" s="98"/>
      <c r="D45" s="99"/>
      <c r="E45" s="97"/>
      <c r="G45" s="98"/>
      <c r="H45" s="96"/>
      <c r="I45" s="97"/>
      <c r="K45" s="98"/>
      <c r="L45" s="96"/>
      <c r="M45" s="97"/>
    </row>
    <row r="46" spans="1:13" x14ac:dyDescent="0.3">
      <c r="A46" s="93"/>
      <c r="C46" s="98"/>
      <c r="D46" s="99"/>
      <c r="E46" s="97"/>
      <c r="G46" s="98"/>
      <c r="H46" s="96"/>
      <c r="I46" s="97"/>
      <c r="K46" s="98"/>
      <c r="L46" s="96"/>
      <c r="M46" s="97"/>
    </row>
    <row r="47" spans="1:13" x14ac:dyDescent="0.3">
      <c r="A47" s="93"/>
      <c r="C47" s="98"/>
      <c r="D47" s="99"/>
      <c r="E47" s="97"/>
      <c r="G47" s="98"/>
      <c r="H47" s="96"/>
      <c r="I47" s="97"/>
      <c r="K47" s="98"/>
      <c r="L47" s="96"/>
      <c r="M47" s="97"/>
    </row>
    <row r="48" spans="1:13" x14ac:dyDescent="0.3">
      <c r="A48" s="93"/>
      <c r="C48" s="98"/>
      <c r="D48" s="99"/>
      <c r="E48" s="97"/>
      <c r="G48" s="98"/>
      <c r="H48" s="96"/>
      <c r="I48" s="97"/>
      <c r="K48" s="98"/>
      <c r="L48" s="96"/>
      <c r="M48" s="97"/>
    </row>
    <row r="49" spans="1:13" x14ac:dyDescent="0.3">
      <c r="A49" s="93"/>
      <c r="C49" s="98"/>
      <c r="D49" s="99"/>
      <c r="E49" s="97"/>
      <c r="G49" s="98"/>
      <c r="H49" s="96"/>
      <c r="I49" s="97"/>
      <c r="K49" s="98"/>
      <c r="L49" s="96"/>
      <c r="M49" s="97"/>
    </row>
    <row r="50" spans="1:13" x14ac:dyDescent="0.3">
      <c r="A50" s="93"/>
      <c r="C50" s="98"/>
      <c r="D50" s="99"/>
      <c r="E50" s="97"/>
      <c r="G50" s="98"/>
      <c r="H50" s="96"/>
      <c r="I50" s="97"/>
      <c r="K50" s="98"/>
      <c r="L50" s="96"/>
      <c r="M50" s="97"/>
    </row>
    <row r="51" spans="1:13" x14ac:dyDescent="0.3">
      <c r="A51" s="93"/>
      <c r="C51" s="98"/>
      <c r="D51" s="99"/>
      <c r="E51" s="97"/>
      <c r="G51" s="98"/>
      <c r="H51" s="96"/>
      <c r="I51" s="97"/>
      <c r="K51" s="98"/>
      <c r="L51" s="96"/>
      <c r="M51" s="97"/>
    </row>
    <row r="52" spans="1:13" x14ac:dyDescent="0.3">
      <c r="A52" s="93"/>
      <c r="C52" s="98"/>
      <c r="D52" s="99"/>
      <c r="E52" s="97"/>
      <c r="G52" s="98"/>
      <c r="H52" s="96"/>
      <c r="I52" s="97"/>
      <c r="K52" s="98"/>
      <c r="L52" s="96"/>
      <c r="M52" s="97"/>
    </row>
    <row r="53" spans="1:13" x14ac:dyDescent="0.3">
      <c r="A53" s="93"/>
      <c r="C53" s="98"/>
      <c r="D53" s="99"/>
      <c r="E53" s="97"/>
      <c r="G53" s="98"/>
      <c r="H53" s="96"/>
      <c r="I53" s="97"/>
      <c r="K53" s="98"/>
      <c r="L53" s="96"/>
      <c r="M53" s="97"/>
    </row>
    <row r="54" spans="1:13" x14ac:dyDescent="0.3">
      <c r="A54" s="93"/>
      <c r="C54" s="98"/>
      <c r="D54" s="99"/>
      <c r="E54" s="97"/>
      <c r="G54" s="98"/>
      <c r="H54" s="96"/>
      <c r="I54" s="97"/>
      <c r="K54" s="98"/>
      <c r="L54" s="96"/>
      <c r="M54" s="97"/>
    </row>
    <row r="55" spans="1:13" x14ac:dyDescent="0.3">
      <c r="A55" s="93"/>
      <c r="C55" s="98"/>
      <c r="D55" s="99"/>
      <c r="E55" s="97"/>
      <c r="G55" s="98"/>
      <c r="H55" s="96"/>
      <c r="I55" s="97"/>
      <c r="K55" s="98"/>
      <c r="L55" s="96"/>
      <c r="M55" s="97"/>
    </row>
    <row r="56" spans="1:13" x14ac:dyDescent="0.3">
      <c r="A56" s="93"/>
      <c r="C56" s="98"/>
      <c r="D56" s="99"/>
      <c r="E56" s="97"/>
      <c r="G56" s="98"/>
      <c r="H56" s="96"/>
      <c r="I56" s="97"/>
      <c r="K56" s="98"/>
      <c r="L56" s="96"/>
      <c r="M56" s="97"/>
    </row>
    <row r="57" spans="1:13" x14ac:dyDescent="0.3">
      <c r="A57" s="93"/>
      <c r="C57" s="98"/>
      <c r="D57" s="99"/>
      <c r="E57" s="97"/>
      <c r="G57" s="98"/>
      <c r="H57" s="96"/>
      <c r="I57" s="97"/>
      <c r="K57" s="98"/>
      <c r="L57" s="96"/>
      <c r="M57" s="97"/>
    </row>
    <row r="58" spans="1:13" x14ac:dyDescent="0.3">
      <c r="A58" s="93"/>
      <c r="C58" s="98"/>
      <c r="D58" s="99"/>
      <c r="E58" s="97"/>
      <c r="G58" s="98"/>
      <c r="H58" s="96"/>
      <c r="I58" s="97"/>
      <c r="K58" s="98"/>
      <c r="L58" s="96"/>
      <c r="M58" s="97"/>
    </row>
    <row r="59" spans="1:13" x14ac:dyDescent="0.3">
      <c r="A59" s="93"/>
      <c r="C59" s="98"/>
      <c r="D59" s="99"/>
      <c r="E59" s="97"/>
      <c r="G59" s="98"/>
      <c r="H59" s="96"/>
      <c r="I59" s="97"/>
      <c r="K59" s="98"/>
      <c r="L59" s="96"/>
      <c r="M59" s="97"/>
    </row>
    <row r="60" spans="1:13" x14ac:dyDescent="0.3">
      <c r="A60" s="93"/>
      <c r="C60" s="98"/>
      <c r="D60" s="99"/>
      <c r="E60" s="97"/>
      <c r="G60" s="98"/>
      <c r="H60" s="96"/>
      <c r="I60" s="97"/>
      <c r="K60" s="98"/>
      <c r="L60" s="96"/>
      <c r="M60" s="97"/>
    </row>
    <row r="61" spans="1:13" x14ac:dyDescent="0.3">
      <c r="A61" s="93"/>
      <c r="C61" s="98"/>
      <c r="D61" s="99"/>
      <c r="E61" s="97"/>
      <c r="G61" s="98"/>
      <c r="H61" s="96"/>
      <c r="I61" s="97"/>
      <c r="K61" s="98"/>
      <c r="L61" s="96"/>
      <c r="M61" s="97"/>
    </row>
    <row r="62" spans="1:13" x14ac:dyDescent="0.3">
      <c r="A62" s="93"/>
      <c r="C62" s="98"/>
      <c r="D62" s="99"/>
      <c r="E62" s="97"/>
      <c r="G62" s="98"/>
      <c r="H62" s="96"/>
      <c r="I62" s="97"/>
      <c r="K62" s="98"/>
      <c r="L62" s="96"/>
      <c r="M62" s="97"/>
    </row>
    <row r="63" spans="1:13" x14ac:dyDescent="0.3">
      <c r="A63" s="93"/>
      <c r="C63" s="98"/>
      <c r="D63" s="99"/>
      <c r="E63" s="97"/>
      <c r="G63" s="98"/>
      <c r="H63" s="96"/>
      <c r="I63" s="97"/>
      <c r="K63" s="98"/>
      <c r="L63" s="96"/>
      <c r="M63" s="97"/>
    </row>
    <row r="64" spans="1:13" x14ac:dyDescent="0.3">
      <c r="A64" s="93"/>
      <c r="C64" s="98"/>
      <c r="D64" s="99"/>
      <c r="E64" s="97"/>
      <c r="G64" s="98"/>
      <c r="H64" s="96"/>
      <c r="I64" s="97"/>
      <c r="K64" s="98"/>
      <c r="L64" s="96"/>
      <c r="M64" s="97"/>
    </row>
    <row r="65" spans="1:13" x14ac:dyDescent="0.3">
      <c r="A65" s="93"/>
      <c r="C65" s="98"/>
      <c r="D65" s="99"/>
      <c r="E65" s="97"/>
      <c r="G65" s="98"/>
      <c r="H65" s="96"/>
      <c r="I65" s="97"/>
      <c r="K65" s="98"/>
      <c r="L65" s="96"/>
      <c r="M65" s="97"/>
    </row>
    <row r="66" spans="1:13" x14ac:dyDescent="0.3">
      <c r="A66" s="93"/>
      <c r="C66" s="98"/>
      <c r="D66" s="99"/>
      <c r="E66" s="97"/>
      <c r="G66" s="98"/>
      <c r="H66" s="96"/>
      <c r="I66" s="97"/>
      <c r="K66" s="98"/>
      <c r="L66" s="96"/>
      <c r="M66" s="97"/>
    </row>
    <row r="67" spans="1:13" x14ac:dyDescent="0.3">
      <c r="A67" s="93"/>
      <c r="C67" s="98"/>
      <c r="D67" s="99"/>
      <c r="E67" s="97"/>
      <c r="G67" s="98"/>
      <c r="H67" s="96"/>
      <c r="I67" s="97"/>
      <c r="K67" s="98"/>
      <c r="L67" s="96"/>
      <c r="M67" s="97"/>
    </row>
    <row r="68" spans="1:13" x14ac:dyDescent="0.3">
      <c r="A68" s="93"/>
      <c r="C68" s="98"/>
      <c r="D68" s="99"/>
      <c r="E68" s="97"/>
      <c r="G68" s="98"/>
      <c r="H68" s="96"/>
      <c r="I68" s="97"/>
      <c r="K68" s="98"/>
      <c r="L68" s="96"/>
      <c r="M68" s="97"/>
    </row>
    <row r="69" spans="1:13" x14ac:dyDescent="0.3">
      <c r="A69" s="93"/>
      <c r="C69" s="98"/>
      <c r="D69" s="99"/>
      <c r="E69" s="97"/>
      <c r="G69" s="98"/>
      <c r="H69" s="96"/>
      <c r="I69" s="97"/>
      <c r="K69" s="98"/>
      <c r="L69" s="96"/>
      <c r="M69" s="97"/>
    </row>
    <row r="70" spans="1:13" x14ac:dyDescent="0.3">
      <c r="A70" s="93"/>
      <c r="C70" s="98"/>
      <c r="D70" s="99"/>
      <c r="E70" s="97"/>
      <c r="G70" s="98"/>
      <c r="H70" s="96"/>
      <c r="I70" s="97"/>
      <c r="K70" s="98"/>
      <c r="L70" s="96"/>
      <c r="M70" s="97"/>
    </row>
    <row r="71" spans="1:13" x14ac:dyDescent="0.3">
      <c r="A71" s="93"/>
      <c r="C71" s="98"/>
      <c r="D71" s="99"/>
      <c r="E71" s="97"/>
      <c r="G71" s="98"/>
      <c r="H71" s="96"/>
      <c r="I71" s="97"/>
      <c r="K71" s="98"/>
      <c r="L71" s="96"/>
      <c r="M71" s="97"/>
    </row>
    <row r="72" spans="1:13" x14ac:dyDescent="0.3">
      <c r="A72" s="93"/>
      <c r="C72" s="98"/>
      <c r="D72" s="99"/>
      <c r="E72" s="97"/>
      <c r="G72" s="98"/>
      <c r="H72" s="96"/>
      <c r="I72" s="97"/>
      <c r="K72" s="98"/>
      <c r="L72" s="96"/>
      <c r="M72" s="97"/>
    </row>
    <row r="73" spans="1:13" x14ac:dyDescent="0.3">
      <c r="A73" s="93"/>
      <c r="C73" s="98"/>
      <c r="D73" s="99"/>
      <c r="E73" s="97"/>
      <c r="G73" s="98"/>
      <c r="H73" s="96"/>
      <c r="I73" s="97"/>
      <c r="K73" s="98"/>
      <c r="L73" s="96"/>
      <c r="M73" s="97"/>
    </row>
    <row r="74" spans="1:13" x14ac:dyDescent="0.3">
      <c r="A74" s="93"/>
      <c r="C74" s="98"/>
      <c r="D74" s="99"/>
      <c r="E74" s="97"/>
      <c r="G74" s="98"/>
      <c r="H74" s="96"/>
      <c r="I74" s="97"/>
      <c r="K74" s="98"/>
      <c r="L74" s="96"/>
      <c r="M74" s="97"/>
    </row>
    <row r="75" spans="1:13" x14ac:dyDescent="0.3">
      <c r="A75" s="93"/>
      <c r="C75" s="98"/>
      <c r="D75" s="99"/>
      <c r="E75" s="97"/>
      <c r="G75" s="98"/>
      <c r="H75" s="96"/>
      <c r="I75" s="97"/>
      <c r="K75" s="98"/>
      <c r="L75" s="96"/>
      <c r="M75" s="97"/>
    </row>
    <row r="76" spans="1:13" x14ac:dyDescent="0.3">
      <c r="A76" s="93"/>
      <c r="C76" s="98"/>
      <c r="D76" s="99"/>
      <c r="E76" s="97"/>
      <c r="G76" s="98"/>
      <c r="H76" s="96"/>
      <c r="I76" s="97"/>
      <c r="K76" s="98"/>
      <c r="L76" s="96"/>
      <c r="M76" s="97"/>
    </row>
    <row r="77" spans="1:13" x14ac:dyDescent="0.3">
      <c r="A77" s="93"/>
      <c r="C77" s="98"/>
      <c r="D77" s="99"/>
      <c r="E77" s="97"/>
      <c r="G77" s="98"/>
      <c r="H77" s="96"/>
      <c r="I77" s="97"/>
      <c r="K77" s="98"/>
      <c r="L77" s="96"/>
      <c r="M77" s="97"/>
    </row>
    <row r="78" spans="1:13" x14ac:dyDescent="0.3">
      <c r="A78" s="93"/>
      <c r="C78" s="98"/>
      <c r="D78" s="99"/>
      <c r="E78" s="97"/>
      <c r="G78" s="98"/>
      <c r="H78" s="96"/>
      <c r="I78" s="97"/>
      <c r="K78" s="98"/>
      <c r="L78" s="96"/>
      <c r="M78" s="97"/>
    </row>
    <row r="79" spans="1:13" x14ac:dyDescent="0.3">
      <c r="A79" s="93"/>
      <c r="C79" s="98"/>
      <c r="D79" s="99"/>
      <c r="E79" s="97"/>
      <c r="G79" s="98"/>
      <c r="H79" s="96"/>
      <c r="I79" s="97"/>
      <c r="K79" s="98"/>
      <c r="L79" s="96"/>
      <c r="M79" s="97"/>
    </row>
    <row r="80" spans="1:13" x14ac:dyDescent="0.3">
      <c r="A80" s="93"/>
      <c r="C80" s="98"/>
      <c r="D80" s="99"/>
      <c r="E80" s="97"/>
      <c r="G80" s="98"/>
      <c r="H80" s="96"/>
      <c r="I80" s="97"/>
      <c r="K80" s="98"/>
      <c r="L80" s="96"/>
      <c r="M80" s="97"/>
    </row>
    <row r="81" spans="1:13" x14ac:dyDescent="0.3">
      <c r="A81" s="93"/>
      <c r="C81" s="98"/>
      <c r="D81" s="99"/>
      <c r="E81" s="97"/>
      <c r="G81" s="98"/>
      <c r="H81" s="96"/>
      <c r="I81" s="97"/>
      <c r="K81" s="98"/>
      <c r="L81" s="96"/>
      <c r="M81" s="97"/>
    </row>
    <row r="82" spans="1:13" x14ac:dyDescent="0.3">
      <c r="A82" s="93"/>
      <c r="C82" s="98"/>
      <c r="D82" s="99"/>
      <c r="E82" s="97"/>
      <c r="G82" s="98"/>
      <c r="H82" s="96"/>
      <c r="I82" s="97"/>
      <c r="K82" s="98"/>
      <c r="L82" s="96"/>
      <c r="M82" s="97"/>
    </row>
    <row r="83" spans="1:13" x14ac:dyDescent="0.3">
      <c r="A83" s="93"/>
      <c r="C83" s="98"/>
      <c r="D83" s="99"/>
      <c r="E83" s="97"/>
      <c r="G83" s="98"/>
      <c r="H83" s="96"/>
      <c r="I83" s="97"/>
      <c r="K83" s="98"/>
      <c r="L83" s="96"/>
      <c r="M83" s="97"/>
    </row>
    <row r="84" spans="1:13" x14ac:dyDescent="0.3">
      <c r="A84" s="93"/>
      <c r="C84" s="98"/>
      <c r="D84" s="99"/>
      <c r="E84" s="97"/>
      <c r="G84" s="98"/>
      <c r="H84" s="96"/>
      <c r="I84" s="97"/>
      <c r="K84" s="98"/>
      <c r="L84" s="96"/>
      <c r="M84" s="97"/>
    </row>
    <row r="85" spans="1:13" x14ac:dyDescent="0.3">
      <c r="A85" s="93"/>
      <c r="C85" s="98"/>
      <c r="D85" s="99"/>
      <c r="E85" s="97"/>
      <c r="G85" s="98"/>
      <c r="H85" s="96"/>
      <c r="I85" s="97"/>
      <c r="K85" s="98"/>
      <c r="L85" s="96"/>
      <c r="M85" s="97"/>
    </row>
    <row r="86" spans="1:13" x14ac:dyDescent="0.3">
      <c r="A86" s="93"/>
      <c r="C86" s="98"/>
      <c r="D86" s="99"/>
      <c r="E86" s="97"/>
      <c r="G86" s="98"/>
      <c r="H86" s="96"/>
      <c r="I86" s="97"/>
      <c r="K86" s="98"/>
      <c r="L86" s="96"/>
      <c r="M86" s="97"/>
    </row>
    <row r="87" spans="1:13" x14ac:dyDescent="0.3">
      <c r="A87" s="93"/>
      <c r="C87" s="98"/>
      <c r="D87" s="99"/>
      <c r="E87" s="97"/>
      <c r="G87" s="98"/>
      <c r="H87" s="96"/>
      <c r="I87" s="97"/>
      <c r="K87" s="98"/>
      <c r="L87" s="96"/>
      <c r="M87" s="97"/>
    </row>
    <row r="88" spans="1:13" x14ac:dyDescent="0.3">
      <c r="A88" s="93"/>
      <c r="C88" s="98"/>
      <c r="D88" s="99"/>
      <c r="E88" s="97"/>
      <c r="G88" s="98"/>
      <c r="H88" s="96"/>
      <c r="I88" s="97"/>
      <c r="K88" s="98"/>
      <c r="L88" s="96"/>
      <c r="M88" s="97"/>
    </row>
    <row r="89" spans="1:13" x14ac:dyDescent="0.3">
      <c r="A89" s="93"/>
      <c r="C89" s="98"/>
      <c r="D89" s="99"/>
      <c r="E89" s="97"/>
      <c r="G89" s="98"/>
      <c r="H89" s="96"/>
      <c r="I89" s="97"/>
      <c r="K89" s="98"/>
      <c r="L89" s="96"/>
      <c r="M89" s="97"/>
    </row>
    <row r="90" spans="1:13" x14ac:dyDescent="0.3">
      <c r="A90" s="93"/>
      <c r="C90" s="98"/>
      <c r="D90" s="99"/>
      <c r="E90" s="97"/>
      <c r="G90" s="98"/>
      <c r="H90" s="96"/>
      <c r="I90" s="97"/>
      <c r="K90" s="98"/>
      <c r="L90" s="96"/>
      <c r="M90" s="97"/>
    </row>
    <row r="91" spans="1:13" x14ac:dyDescent="0.3">
      <c r="A91" s="93"/>
      <c r="C91" s="98"/>
      <c r="D91" s="99"/>
      <c r="E91" s="97"/>
      <c r="G91" s="98"/>
      <c r="H91" s="96"/>
      <c r="I91" s="97"/>
      <c r="K91" s="98"/>
      <c r="L91" s="96"/>
      <c r="M91" s="97"/>
    </row>
    <row r="92" spans="1:13" x14ac:dyDescent="0.3">
      <c r="A92" s="93"/>
      <c r="C92" s="98"/>
      <c r="D92" s="99"/>
      <c r="E92" s="97"/>
      <c r="G92" s="98"/>
      <c r="H92" s="96"/>
      <c r="I92" s="97"/>
      <c r="K92" s="98"/>
      <c r="L92" s="96"/>
      <c r="M92" s="97"/>
    </row>
    <row r="93" spans="1:13" x14ac:dyDescent="0.3">
      <c r="A93" s="93"/>
      <c r="C93" s="98"/>
      <c r="D93" s="99"/>
      <c r="E93" s="97"/>
      <c r="G93" s="98"/>
      <c r="H93" s="96"/>
      <c r="I93" s="97"/>
      <c r="K93" s="98"/>
      <c r="L93" s="96"/>
      <c r="M93" s="97"/>
    </row>
    <row r="94" spans="1:13" x14ac:dyDescent="0.3">
      <c r="A94" s="93"/>
      <c r="C94" s="98"/>
      <c r="D94" s="99"/>
      <c r="E94" s="97"/>
      <c r="G94" s="98"/>
      <c r="H94" s="96"/>
      <c r="I94" s="97"/>
      <c r="K94" s="98"/>
      <c r="L94" s="96"/>
      <c r="M94" s="97"/>
    </row>
    <row r="95" spans="1:13" x14ac:dyDescent="0.3">
      <c r="A95" s="93"/>
      <c r="C95" s="98"/>
      <c r="D95" s="99"/>
      <c r="E95" s="97"/>
      <c r="G95" s="98"/>
      <c r="H95" s="96"/>
      <c r="I95" s="97"/>
      <c r="K95" s="98"/>
      <c r="L95" s="96"/>
      <c r="M95" s="97"/>
    </row>
    <row r="96" spans="1:13" x14ac:dyDescent="0.3">
      <c r="A96" s="93"/>
      <c r="C96" s="98"/>
      <c r="D96" s="99"/>
      <c r="E96" s="97"/>
      <c r="G96" s="98"/>
      <c r="H96" s="96"/>
      <c r="I96" s="97"/>
      <c r="K96" s="98"/>
      <c r="L96" s="96"/>
      <c r="M96" s="97"/>
    </row>
    <row r="97" spans="1:13" x14ac:dyDescent="0.3">
      <c r="A97" s="93"/>
      <c r="C97" s="98"/>
      <c r="D97" s="99"/>
      <c r="E97" s="97"/>
      <c r="G97" s="98"/>
      <c r="H97" s="96"/>
      <c r="I97" s="97"/>
      <c r="K97" s="98"/>
      <c r="L97" s="96"/>
      <c r="M97" s="97"/>
    </row>
    <row r="98" spans="1:13" x14ac:dyDescent="0.3">
      <c r="A98" s="93"/>
      <c r="C98" s="98"/>
      <c r="D98" s="99"/>
      <c r="E98" s="97"/>
      <c r="G98" s="98"/>
      <c r="H98" s="96"/>
      <c r="I98" s="97"/>
      <c r="K98" s="98"/>
      <c r="L98" s="96"/>
      <c r="M98" s="97"/>
    </row>
    <row r="99" spans="1:13" x14ac:dyDescent="0.3">
      <c r="A99" s="93"/>
      <c r="C99" s="98"/>
      <c r="D99" s="99"/>
      <c r="E99" s="97"/>
      <c r="G99" s="98"/>
      <c r="H99" s="96"/>
      <c r="I99" s="97"/>
      <c r="K99" s="98"/>
      <c r="L99" s="96"/>
      <c r="M99" s="97"/>
    </row>
    <row r="100" spans="1:13" x14ac:dyDescent="0.3">
      <c r="A100" s="93"/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1:13" x14ac:dyDescent="0.3">
      <c r="A101" s="93"/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1:13" x14ac:dyDescent="0.3">
      <c r="A102" s="93"/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1:13" x14ac:dyDescent="0.3">
      <c r="A103" s="93"/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1:13" x14ac:dyDescent="0.3">
      <c r="A104" s="93"/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1:13" x14ac:dyDescent="0.3">
      <c r="A105" s="93"/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1:13" x14ac:dyDescent="0.3">
      <c r="A106" s="93"/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1:13" x14ac:dyDescent="0.3">
      <c r="A107" s="93"/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1:13" x14ac:dyDescent="0.3">
      <c r="A108" s="93"/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1:13" x14ac:dyDescent="0.3">
      <c r="A109" s="93"/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1:13" x14ac:dyDescent="0.3">
      <c r="A110" s="93"/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1:13" x14ac:dyDescent="0.3">
      <c r="A111" s="93"/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1:13" x14ac:dyDescent="0.3">
      <c r="A112" s="93"/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1:13" x14ac:dyDescent="0.3">
      <c r="A113" s="93"/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1:13" x14ac:dyDescent="0.3">
      <c r="A114" s="93"/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1:13" x14ac:dyDescent="0.3">
      <c r="A115" s="93"/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1:13" x14ac:dyDescent="0.3">
      <c r="A116" s="93"/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1:13" x14ac:dyDescent="0.3">
      <c r="A117" s="93"/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1:13" x14ac:dyDescent="0.3">
      <c r="A118" s="93"/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1:13" x14ac:dyDescent="0.3">
      <c r="A119" s="93"/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1:13" x14ac:dyDescent="0.3">
      <c r="A120" s="93"/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1:13" x14ac:dyDescent="0.3">
      <c r="A121" s="93"/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1:13" x14ac:dyDescent="0.3">
      <c r="A122" s="93"/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1:13" x14ac:dyDescent="0.3">
      <c r="A123" s="93"/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1:13" x14ac:dyDescent="0.3">
      <c r="A124" s="93"/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1:13" x14ac:dyDescent="0.3">
      <c r="A125" s="93"/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1:13" x14ac:dyDescent="0.3">
      <c r="A126" s="93"/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1:13" x14ac:dyDescent="0.3">
      <c r="A127" s="93"/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1:13" x14ac:dyDescent="0.3">
      <c r="A128" s="93"/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1:13" x14ac:dyDescent="0.3">
      <c r="A129" s="93"/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1:13" x14ac:dyDescent="0.3">
      <c r="A130" s="93"/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1:13" x14ac:dyDescent="0.3">
      <c r="A131" s="93"/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1:13" x14ac:dyDescent="0.3">
      <c r="A132" s="93"/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1:13" x14ac:dyDescent="0.3">
      <c r="A133" s="93"/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1:13" x14ac:dyDescent="0.3">
      <c r="A134" s="93"/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1:13" x14ac:dyDescent="0.3">
      <c r="A135" s="93"/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1:13" x14ac:dyDescent="0.3">
      <c r="A136" s="93"/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1:13" x14ac:dyDescent="0.3">
      <c r="A137" s="93"/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1:13" x14ac:dyDescent="0.3">
      <c r="A138" s="93"/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1:13" x14ac:dyDescent="0.3">
      <c r="A139" s="93"/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1:13" x14ac:dyDescent="0.3">
      <c r="A140" s="93"/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1:13" x14ac:dyDescent="0.3">
      <c r="A141" s="93"/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1:13" x14ac:dyDescent="0.3">
      <c r="A142" s="93"/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1:13" x14ac:dyDescent="0.3">
      <c r="A143" s="93"/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1:13" x14ac:dyDescent="0.3">
      <c r="A144" s="93"/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1:13" x14ac:dyDescent="0.3">
      <c r="A145" s="93"/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1:13" x14ac:dyDescent="0.3">
      <c r="A146" s="93"/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1:13" x14ac:dyDescent="0.3">
      <c r="A147" s="93"/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1:13" x14ac:dyDescent="0.3">
      <c r="A148" s="93"/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1:13" x14ac:dyDescent="0.3">
      <c r="A149" s="93"/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1:13" x14ac:dyDescent="0.3">
      <c r="A150" s="93"/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1:13" x14ac:dyDescent="0.3">
      <c r="A151" s="93"/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1:13" x14ac:dyDescent="0.3">
      <c r="A152" s="93"/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1:13" x14ac:dyDescent="0.3">
      <c r="A153" s="93"/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1:13" x14ac:dyDescent="0.3">
      <c r="A154" s="93"/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1:13" x14ac:dyDescent="0.3">
      <c r="A155" s="93"/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1:13" x14ac:dyDescent="0.3">
      <c r="A156" s="93"/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1:13" x14ac:dyDescent="0.3">
      <c r="A157" s="93"/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1:13" x14ac:dyDescent="0.3">
      <c r="A158" s="93"/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1:13" x14ac:dyDescent="0.3">
      <c r="A159" s="93"/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1:13" x14ac:dyDescent="0.3">
      <c r="A160" s="93"/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1:13" x14ac:dyDescent="0.3">
      <c r="A161" s="93"/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1:13" x14ac:dyDescent="0.3">
      <c r="A162" s="93"/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1:13" x14ac:dyDescent="0.3">
      <c r="A163" s="93"/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1:13" x14ac:dyDescent="0.3">
      <c r="A164" s="93"/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1:13" x14ac:dyDescent="0.3">
      <c r="A165" s="93"/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1:13" x14ac:dyDescent="0.3">
      <c r="A166" s="93"/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1:13" x14ac:dyDescent="0.3">
      <c r="A167" s="93"/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1:13" x14ac:dyDescent="0.3">
      <c r="A168" s="93"/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1:13" x14ac:dyDescent="0.3">
      <c r="A169" s="93"/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1:13" x14ac:dyDescent="0.3">
      <c r="A170" s="93"/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1:13" x14ac:dyDescent="0.3">
      <c r="A171" s="93"/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1:13" x14ac:dyDescent="0.3">
      <c r="A172" s="93"/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1:13" x14ac:dyDescent="0.3">
      <c r="A173" s="93"/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1:13" x14ac:dyDescent="0.3">
      <c r="A174" s="93"/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1:13" x14ac:dyDescent="0.3">
      <c r="A175" s="93"/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1:13" x14ac:dyDescent="0.3">
      <c r="A176" s="93"/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1:13" x14ac:dyDescent="0.3">
      <c r="A177" s="93"/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1:13" x14ac:dyDescent="0.3">
      <c r="A178" s="93"/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1:13" x14ac:dyDescent="0.3">
      <c r="A179" s="93"/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1:13" x14ac:dyDescent="0.3">
      <c r="A180" s="93"/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1:13" x14ac:dyDescent="0.3">
      <c r="A181" s="93"/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1:13" x14ac:dyDescent="0.3">
      <c r="A182" s="93"/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1:13" x14ac:dyDescent="0.3">
      <c r="A183" s="93"/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1:13" x14ac:dyDescent="0.3">
      <c r="A184" s="93"/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1:13" x14ac:dyDescent="0.3">
      <c r="A185" s="93"/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1:13" x14ac:dyDescent="0.3">
      <c r="A186" s="93"/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1:13" x14ac:dyDescent="0.3">
      <c r="A187" s="93"/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1:13" x14ac:dyDescent="0.3">
      <c r="A188" s="93"/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1:13" x14ac:dyDescent="0.3">
      <c r="A189" s="93"/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1:13" x14ac:dyDescent="0.3">
      <c r="A190" s="93"/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1:13" x14ac:dyDescent="0.3">
      <c r="A191" s="93"/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1:13" x14ac:dyDescent="0.3">
      <c r="A192" s="93"/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1:13" x14ac:dyDescent="0.3">
      <c r="A193" s="93"/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1:13" x14ac:dyDescent="0.3">
      <c r="A194" s="93"/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1:13" x14ac:dyDescent="0.3">
      <c r="A195" s="93"/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1:13" x14ac:dyDescent="0.3">
      <c r="A196" s="93"/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1:13" x14ac:dyDescent="0.3">
      <c r="A197" s="93"/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1:13" x14ac:dyDescent="0.3">
      <c r="A198" s="93"/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1:13" x14ac:dyDescent="0.3">
      <c r="A199" s="93"/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1:13" x14ac:dyDescent="0.3">
      <c r="A200" s="93"/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1:13" x14ac:dyDescent="0.3">
      <c r="A201" s="93"/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1:13" x14ac:dyDescent="0.3">
      <c r="A202" s="93"/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1:13" x14ac:dyDescent="0.3">
      <c r="A203" s="93"/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1:13" x14ac:dyDescent="0.3">
      <c r="A204" s="93"/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1:13" x14ac:dyDescent="0.3">
      <c r="A205" s="93"/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1:13" x14ac:dyDescent="0.3">
      <c r="A206" s="93"/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1:13" x14ac:dyDescent="0.3">
      <c r="A207" s="93"/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1:13" x14ac:dyDescent="0.3">
      <c r="A208" s="93"/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1:13" x14ac:dyDescent="0.3">
      <c r="A209" s="93"/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1:13" x14ac:dyDescent="0.3">
      <c r="A210" s="93"/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1:13" x14ac:dyDescent="0.3">
      <c r="A211" s="93"/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1:13" x14ac:dyDescent="0.3">
      <c r="A212" s="93"/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1:13" x14ac:dyDescent="0.3">
      <c r="A213" s="93"/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1:13" x14ac:dyDescent="0.3">
      <c r="A214" s="93"/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1:13" x14ac:dyDescent="0.3">
      <c r="A215" s="93"/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1:13" x14ac:dyDescent="0.3">
      <c r="A216" s="93"/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1:13" x14ac:dyDescent="0.3">
      <c r="A217" s="93"/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1:13" x14ac:dyDescent="0.3">
      <c r="A218" s="93"/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1:13" x14ac:dyDescent="0.3">
      <c r="A219" s="93"/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1:13" x14ac:dyDescent="0.3">
      <c r="A220" s="93"/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1:13" x14ac:dyDescent="0.3">
      <c r="A221" s="93"/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1:13" x14ac:dyDescent="0.3">
      <c r="A222" s="93"/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1:13" x14ac:dyDescent="0.3">
      <c r="A223" s="93"/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1:13" x14ac:dyDescent="0.3">
      <c r="A224" s="93"/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1:13" x14ac:dyDescent="0.3">
      <c r="A225" s="93"/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1:13" x14ac:dyDescent="0.3">
      <c r="A226" s="93"/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1:13" x14ac:dyDescent="0.3">
      <c r="A227" s="93"/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1:13" x14ac:dyDescent="0.3">
      <c r="A228" s="93"/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1:13" x14ac:dyDescent="0.3">
      <c r="A229" s="93"/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1:13" x14ac:dyDescent="0.3">
      <c r="A230" s="93"/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1:13" x14ac:dyDescent="0.3">
      <c r="A231" s="93"/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1:13" x14ac:dyDescent="0.3">
      <c r="A232" s="93"/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1:13" x14ac:dyDescent="0.3">
      <c r="A233" s="93"/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1:13" x14ac:dyDescent="0.3">
      <c r="A234" s="93"/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1:13" x14ac:dyDescent="0.3">
      <c r="A235" s="93"/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1:13" x14ac:dyDescent="0.3">
      <c r="A236" s="93"/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1:13" x14ac:dyDescent="0.3">
      <c r="A237" s="93"/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1:13" x14ac:dyDescent="0.3">
      <c r="A238" s="93"/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1:13" x14ac:dyDescent="0.3">
      <c r="A239" s="93"/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1:13" x14ac:dyDescent="0.3">
      <c r="A240" s="93"/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1:13" x14ac:dyDescent="0.3">
      <c r="A241" s="93"/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1:13" x14ac:dyDescent="0.3">
      <c r="A242" s="93"/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1:13" x14ac:dyDescent="0.3">
      <c r="A243" s="93"/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1:13" x14ac:dyDescent="0.3">
      <c r="A244" s="93"/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1:13" x14ac:dyDescent="0.3">
      <c r="A245" s="93"/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1:13" x14ac:dyDescent="0.3">
      <c r="A246" s="93"/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1:13" x14ac:dyDescent="0.3">
      <c r="A247" s="93"/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1:13" x14ac:dyDescent="0.3">
      <c r="A248" s="93"/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1:13" x14ac:dyDescent="0.3">
      <c r="A249" s="93"/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1:13" x14ac:dyDescent="0.3">
      <c r="A250" s="93"/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1:13" x14ac:dyDescent="0.3">
      <c r="A251" s="93"/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1:13" x14ac:dyDescent="0.3">
      <c r="A252" s="93"/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1:13" x14ac:dyDescent="0.3">
      <c r="A253" s="93"/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1:13" x14ac:dyDescent="0.3">
      <c r="A254" s="93"/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1:13" x14ac:dyDescent="0.3">
      <c r="A255" s="93"/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1:13" x14ac:dyDescent="0.3">
      <c r="A256" s="93"/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1:13" x14ac:dyDescent="0.3">
      <c r="A257" s="93"/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1:13" x14ac:dyDescent="0.3">
      <c r="A258" s="93"/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1:13" x14ac:dyDescent="0.3">
      <c r="A259" s="93"/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1:13" x14ac:dyDescent="0.3">
      <c r="A260" s="93"/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1:13" x14ac:dyDescent="0.3">
      <c r="A261" s="93"/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1:13" x14ac:dyDescent="0.3">
      <c r="A262" s="93"/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1:13" x14ac:dyDescent="0.3">
      <c r="A263" s="93"/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1:13" x14ac:dyDescent="0.3">
      <c r="A264" s="93"/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1:13" x14ac:dyDescent="0.3">
      <c r="A265" s="93"/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1:13" x14ac:dyDescent="0.3">
      <c r="A266" s="93"/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1:13" x14ac:dyDescent="0.3">
      <c r="A267" s="93"/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1:13" x14ac:dyDescent="0.3">
      <c r="A268" s="93"/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1:13" x14ac:dyDescent="0.3">
      <c r="A269" s="93"/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1:13" x14ac:dyDescent="0.3">
      <c r="A270" s="93"/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1:13" x14ac:dyDescent="0.3">
      <c r="A271" s="93"/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1:13" x14ac:dyDescent="0.3">
      <c r="A272" s="93"/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1:13" x14ac:dyDescent="0.3">
      <c r="A273" s="93"/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1:13" x14ac:dyDescent="0.3">
      <c r="A274" s="93"/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1:13" x14ac:dyDescent="0.3">
      <c r="A275" s="93"/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1:13" x14ac:dyDescent="0.3">
      <c r="A276" s="93"/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1:13" x14ac:dyDescent="0.3">
      <c r="A277" s="93"/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1:13" x14ac:dyDescent="0.3">
      <c r="A278" s="93"/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1:13" x14ac:dyDescent="0.3">
      <c r="A279" s="93"/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1:13" x14ac:dyDescent="0.3">
      <c r="A280" s="93"/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1:13" x14ac:dyDescent="0.3">
      <c r="A281" s="93"/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1:13" x14ac:dyDescent="0.3">
      <c r="A282" s="93"/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1:13" x14ac:dyDescent="0.3">
      <c r="A283" s="93"/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1:13" x14ac:dyDescent="0.3">
      <c r="A284" s="93"/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1:13" x14ac:dyDescent="0.3">
      <c r="A285" s="93"/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1:13" x14ac:dyDescent="0.3">
      <c r="A286" s="93"/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1:13" x14ac:dyDescent="0.3">
      <c r="A287" s="93"/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1:13" x14ac:dyDescent="0.3">
      <c r="A288" s="93"/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1:13" x14ac:dyDescent="0.3">
      <c r="A289" s="93"/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1:13" x14ac:dyDescent="0.3">
      <c r="A290" s="93"/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1:13" x14ac:dyDescent="0.3">
      <c r="A291" s="93"/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1:13" x14ac:dyDescent="0.3">
      <c r="A292" s="93"/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1:13" x14ac:dyDescent="0.3">
      <c r="A293" s="93"/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1:13" x14ac:dyDescent="0.3">
      <c r="A294" s="93"/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1:13" x14ac:dyDescent="0.3">
      <c r="A295" s="93"/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1:13" x14ac:dyDescent="0.3">
      <c r="A296" s="93"/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1:13" x14ac:dyDescent="0.3">
      <c r="A297" s="93"/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1:13" x14ac:dyDescent="0.3">
      <c r="A298" s="93"/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1:13" x14ac:dyDescent="0.3">
      <c r="A299" s="93"/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1:13" x14ac:dyDescent="0.3">
      <c r="A300" s="93"/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1:13" x14ac:dyDescent="0.3">
      <c r="A301" s="93"/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1:13" x14ac:dyDescent="0.3">
      <c r="A302" s="93"/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1:13" x14ac:dyDescent="0.3">
      <c r="A303" s="93"/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1:13" x14ac:dyDescent="0.3">
      <c r="A304" s="93"/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1:13" x14ac:dyDescent="0.3">
      <c r="A305" s="93"/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1:13" x14ac:dyDescent="0.3">
      <c r="A306" s="93"/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1:13" x14ac:dyDescent="0.3">
      <c r="A307" s="93"/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1:13" x14ac:dyDescent="0.3">
      <c r="A308" s="93"/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1:13" x14ac:dyDescent="0.3">
      <c r="A309" s="93"/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1:13" x14ac:dyDescent="0.3">
      <c r="A310" s="93"/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1:13" x14ac:dyDescent="0.3">
      <c r="A311" s="93"/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1:13" x14ac:dyDescent="0.3">
      <c r="A312" s="93"/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1:13" x14ac:dyDescent="0.3">
      <c r="A313" s="93"/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1:13" x14ac:dyDescent="0.3">
      <c r="A314" s="93"/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1:13" x14ac:dyDescent="0.3">
      <c r="A315" s="93"/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1:13" x14ac:dyDescent="0.3">
      <c r="A316" s="93"/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1:13" x14ac:dyDescent="0.3">
      <c r="A317" s="93"/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1:13" x14ac:dyDescent="0.3">
      <c r="A318" s="93"/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1:13" x14ac:dyDescent="0.3">
      <c r="A319" s="93"/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1:13" x14ac:dyDescent="0.3">
      <c r="A320" s="93"/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1:13" x14ac:dyDescent="0.3">
      <c r="A321" s="93"/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1:13" x14ac:dyDescent="0.3">
      <c r="A322" s="93"/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1:13" x14ac:dyDescent="0.3">
      <c r="A323" s="93"/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1:13" x14ac:dyDescent="0.3">
      <c r="A324" s="93"/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1:13" x14ac:dyDescent="0.3">
      <c r="A325" s="93"/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1:13" x14ac:dyDescent="0.3">
      <c r="A326" s="93"/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1:13" x14ac:dyDescent="0.3">
      <c r="A327" s="93"/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1:13" x14ac:dyDescent="0.3">
      <c r="A328" s="93"/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1:13" x14ac:dyDescent="0.3">
      <c r="A329" s="93"/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1:13" x14ac:dyDescent="0.3">
      <c r="A330" s="93"/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1:13" x14ac:dyDescent="0.3">
      <c r="A331" s="93"/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1:13" x14ac:dyDescent="0.3">
      <c r="A332" s="93"/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1:13" x14ac:dyDescent="0.3">
      <c r="A333" s="93"/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1:13" x14ac:dyDescent="0.3">
      <c r="A334" s="93"/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1:13" x14ac:dyDescent="0.3">
      <c r="A335" s="93"/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1:13" x14ac:dyDescent="0.3">
      <c r="A336" s="93"/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1:13" x14ac:dyDescent="0.3">
      <c r="A337" s="93"/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1:13" x14ac:dyDescent="0.3">
      <c r="A338" s="93"/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1:13" x14ac:dyDescent="0.3">
      <c r="A339" s="93"/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1:13" x14ac:dyDescent="0.3">
      <c r="A340" s="93"/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1:13" x14ac:dyDescent="0.3">
      <c r="A341" s="93"/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1:13" x14ac:dyDescent="0.3">
      <c r="A342" s="93"/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1:13" x14ac:dyDescent="0.3">
      <c r="A343" s="93"/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1:13" x14ac:dyDescent="0.3">
      <c r="A344" s="93"/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1:13" x14ac:dyDescent="0.3">
      <c r="A345" s="93"/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1:13" x14ac:dyDescent="0.3">
      <c r="A346" s="93"/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1:13" x14ac:dyDescent="0.3">
      <c r="A347" s="93"/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1:13" x14ac:dyDescent="0.3">
      <c r="A348" s="93"/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1:13" x14ac:dyDescent="0.3">
      <c r="A349" s="93"/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1:13" x14ac:dyDescent="0.3">
      <c r="A350" s="93"/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1:13" x14ac:dyDescent="0.3">
      <c r="A351" s="93"/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1:13" x14ac:dyDescent="0.3">
      <c r="A352" s="93"/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1:13" x14ac:dyDescent="0.3">
      <c r="A353" s="93"/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1:13" x14ac:dyDescent="0.3">
      <c r="A354" s="93"/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1:13" x14ac:dyDescent="0.3">
      <c r="A355" s="93"/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1:13" x14ac:dyDescent="0.3">
      <c r="A356" s="93"/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1:13" x14ac:dyDescent="0.3">
      <c r="A357" s="93"/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1:13" x14ac:dyDescent="0.3">
      <c r="A358" s="93"/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1:13" x14ac:dyDescent="0.3">
      <c r="A359" s="93"/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1:13" x14ac:dyDescent="0.3">
      <c r="A360" s="93"/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1:13" x14ac:dyDescent="0.3">
      <c r="A361" s="93"/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1:13" x14ac:dyDescent="0.3">
      <c r="A362" s="93"/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1:13" x14ac:dyDescent="0.3">
      <c r="A363" s="93"/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1:13" x14ac:dyDescent="0.3">
      <c r="A364" s="93"/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1:13" x14ac:dyDescent="0.3">
      <c r="A365" s="93"/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1:13" x14ac:dyDescent="0.3">
      <c r="A366" s="93"/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1:13" x14ac:dyDescent="0.3">
      <c r="A367" s="93"/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1:13" x14ac:dyDescent="0.3">
      <c r="A368" s="93"/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1:13" x14ac:dyDescent="0.3">
      <c r="A369" s="93"/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1:13" x14ac:dyDescent="0.3">
      <c r="A370" s="93"/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1:13" x14ac:dyDescent="0.3">
      <c r="A371" s="93"/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1:13" x14ac:dyDescent="0.3">
      <c r="A372" s="93"/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1:13" x14ac:dyDescent="0.3">
      <c r="A373" s="93"/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1:13" x14ac:dyDescent="0.3">
      <c r="A374" s="93"/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1:13" x14ac:dyDescent="0.3">
      <c r="A375" s="93"/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1:13" x14ac:dyDescent="0.3">
      <c r="A376" s="93"/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1:13" x14ac:dyDescent="0.3">
      <c r="A377" s="93"/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1:13" x14ac:dyDescent="0.3">
      <c r="A378" s="93"/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1:13" x14ac:dyDescent="0.3">
      <c r="A379" s="93"/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1:13" x14ac:dyDescent="0.3">
      <c r="A380" s="93"/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1:13" x14ac:dyDescent="0.3">
      <c r="A381" s="93"/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1:13" x14ac:dyDescent="0.3">
      <c r="A382" s="93"/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1:13" x14ac:dyDescent="0.3">
      <c r="A383" s="93"/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1:13" x14ac:dyDescent="0.3">
      <c r="A384" s="93"/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1:13" x14ac:dyDescent="0.3">
      <c r="A385" s="93"/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1:13" x14ac:dyDescent="0.3">
      <c r="A386" s="93"/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1:13" x14ac:dyDescent="0.3">
      <c r="A387" s="93"/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1:13" x14ac:dyDescent="0.3">
      <c r="A388" s="93"/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1:13" x14ac:dyDescent="0.3">
      <c r="A389" s="93"/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1:13" x14ac:dyDescent="0.3">
      <c r="A390" s="93"/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1:13" x14ac:dyDescent="0.3">
      <c r="A391" s="93"/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1:13" x14ac:dyDescent="0.3">
      <c r="A392" s="93"/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1:13" x14ac:dyDescent="0.3">
      <c r="A393" s="93"/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1:13" x14ac:dyDescent="0.3">
      <c r="A394" s="93"/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1:13" x14ac:dyDescent="0.3">
      <c r="A395" s="93"/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1:13" x14ac:dyDescent="0.3">
      <c r="A396" s="93"/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1:13" x14ac:dyDescent="0.3">
      <c r="A397" s="93"/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1:13" x14ac:dyDescent="0.3">
      <c r="A398" s="93"/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1:13" x14ac:dyDescent="0.3">
      <c r="A399" s="93"/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1:13" x14ac:dyDescent="0.3">
      <c r="A400" s="93"/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1:13" x14ac:dyDescent="0.3">
      <c r="A401" s="93"/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1:13" x14ac:dyDescent="0.3">
      <c r="A402" s="93"/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1:13" x14ac:dyDescent="0.3">
      <c r="A403" s="93"/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1:13" x14ac:dyDescent="0.3">
      <c r="A404" s="93"/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1:13" x14ac:dyDescent="0.3">
      <c r="A405" s="93"/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1:13" x14ac:dyDescent="0.3">
      <c r="A406" s="93"/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1:13" x14ac:dyDescent="0.3">
      <c r="A407" s="93"/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1:13" x14ac:dyDescent="0.3">
      <c r="A408" s="93"/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1:13" x14ac:dyDescent="0.3">
      <c r="A409" s="93"/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1:13" x14ac:dyDescent="0.3">
      <c r="A410" s="93"/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1:13" x14ac:dyDescent="0.3">
      <c r="A411" s="93"/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1:13" x14ac:dyDescent="0.3">
      <c r="A412" s="93"/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1:13" x14ac:dyDescent="0.3">
      <c r="A413" s="93"/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1:13" x14ac:dyDescent="0.3">
      <c r="A414" s="93"/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1:13" x14ac:dyDescent="0.3">
      <c r="A415" s="93"/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1:13" x14ac:dyDescent="0.3">
      <c r="A416" s="93"/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1:13" x14ac:dyDescent="0.3">
      <c r="A417" s="93"/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1:13" x14ac:dyDescent="0.3">
      <c r="A418" s="93"/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1:13" x14ac:dyDescent="0.3">
      <c r="A419" s="93"/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1:13" x14ac:dyDescent="0.3">
      <c r="A420" s="93"/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1:13" x14ac:dyDescent="0.3">
      <c r="A421" s="93"/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1:13" x14ac:dyDescent="0.3">
      <c r="A422" s="93"/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1:13" x14ac:dyDescent="0.3">
      <c r="A423" s="93"/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1:13" x14ac:dyDescent="0.3">
      <c r="A424" s="93"/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1:13" x14ac:dyDescent="0.3">
      <c r="A425" s="93"/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1:13" x14ac:dyDescent="0.3">
      <c r="A426" s="93"/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1:13" x14ac:dyDescent="0.3">
      <c r="A427" s="93"/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1:13" x14ac:dyDescent="0.3">
      <c r="A428" s="93"/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1:13" x14ac:dyDescent="0.3">
      <c r="A429" s="93"/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1:13" ht="15" thickBot="1" x14ac:dyDescent="0.35">
      <c r="A430" s="93"/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5" priority="1" operator="containsText" text="Saldo Negativo">
      <formula>NOT(ISERROR(SEARCH("Saldo Negativo",O10)))</formula>
    </cfRule>
    <cfRule type="containsText" dxfId="4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C00-000000000000}"/>
    <hyperlink ref="A10:A20" location="jan!A1" display="Janeiro" xr:uid="{00000000-0004-0000-0C00-000001000000}"/>
    <hyperlink ref="A9" location="JAN!A1" display="2. Janeiro" xr:uid="{00000000-0004-0000-0C00-000002000000}"/>
    <hyperlink ref="A6" location="INÍCIO!A1" display="INÍCIO" xr:uid="{00000000-0004-0000-0C00-000003000000}"/>
    <hyperlink ref="A10" location="FEV!A1" display="3. Fevereiro" xr:uid="{00000000-0004-0000-0C00-000004000000}"/>
    <hyperlink ref="A11" location="MAR!A1" display="4. Março" xr:uid="{00000000-0004-0000-0C00-000005000000}"/>
    <hyperlink ref="A12" location="ABR!A1" display="5. Abril" xr:uid="{00000000-0004-0000-0C00-000006000000}"/>
    <hyperlink ref="A13" location="MAI!A1" display="6. Maio" xr:uid="{00000000-0004-0000-0C00-000007000000}"/>
    <hyperlink ref="A14" location="JUN!A1" display="7. Junho" xr:uid="{00000000-0004-0000-0C00-000008000000}"/>
    <hyperlink ref="A15" location="JUL!A1" display="8. Julho" xr:uid="{00000000-0004-0000-0C00-000009000000}"/>
    <hyperlink ref="A16" location="AGO!A1" display="9. Agosto" xr:uid="{00000000-0004-0000-0C00-00000A000000}"/>
    <hyperlink ref="A17" location="SET!A1" display="10. Setembro" xr:uid="{00000000-0004-0000-0C00-00000B000000}"/>
    <hyperlink ref="A18" location="OUT!A1" display="11. Outubro" xr:uid="{00000000-0004-0000-0C00-00000C000000}"/>
    <hyperlink ref="A20" location="DEZ!A1" display="13. Dezembro" xr:uid="{00000000-0004-0000-0C00-00000D000000}"/>
    <hyperlink ref="A22" location="GRÁFICOS!A1" display="15. Gráficos" xr:uid="{00000000-0004-0000-0C00-00000E000000}"/>
    <hyperlink ref="A7:A8" location="RESUMO!A1" display="1. Resumo do Resultado" xr:uid="{00000000-0004-0000-0C00-000010000000}"/>
    <hyperlink ref="A23" location="'Quem Somos'!A1" display="16. Quem Somos" xr:uid="{952E6F3B-04E5-4500-8442-FA87B0B3D9BB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30"/>
  <sheetViews>
    <sheetView showGridLines="0" workbookViewId="0">
      <pane xSplit="1" topLeftCell="B1" activePane="topRight" state="frozen"/>
      <selection pane="topRight" activeCell="L17" sqref="L17"/>
    </sheetView>
  </sheetViews>
  <sheetFormatPr defaultColWidth="9.109375" defaultRowHeight="14.4" x14ac:dyDescent="0.3"/>
  <cols>
    <col min="1" max="1" width="21.5546875" style="93" bestFit="1" customWidth="1"/>
    <col min="2" max="2" width="0.5546875" style="1" customWidth="1"/>
    <col min="3" max="3" width="23.77734375" style="100" customWidth="1"/>
    <col min="4" max="4" width="17.77734375" style="100" bestFit="1" customWidth="1"/>
    <col min="5" max="5" width="14.77734375" style="101" customWidth="1"/>
    <col min="6" max="6" width="0.88671875" customWidth="1"/>
    <col min="7" max="7" width="23.77734375" style="100" customWidth="1"/>
    <col min="8" max="8" width="17.77734375" style="100" bestFit="1" customWidth="1"/>
    <col min="9" max="9" width="14.77734375" style="101" customWidth="1"/>
    <col min="10" max="10" width="0.88671875" customWidth="1"/>
    <col min="11" max="11" width="23.77734375" style="100" customWidth="1"/>
    <col min="12" max="12" width="14.33203125" style="100" bestFit="1" customWidth="1"/>
    <col min="13" max="13" width="14.77734375" style="101" customWidth="1"/>
    <col min="14" max="14" width="0.5546875" style="1" customWidth="1"/>
    <col min="15" max="15" width="18.77734375" style="81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6"/>
      <c r="B1" s="3"/>
      <c r="C1"/>
      <c r="D1"/>
      <c r="E1" s="102"/>
      <c r="G1"/>
      <c r="H1"/>
      <c r="I1" s="102"/>
      <c r="K1"/>
      <c r="L1"/>
      <c r="M1" s="102"/>
      <c r="N1"/>
    </row>
    <row r="2" spans="1:15" ht="15" thickBot="1" x14ac:dyDescent="0.35">
      <c r="A2" s="57" t="s">
        <v>23</v>
      </c>
      <c r="C2" s="134" t="s">
        <v>84</v>
      </c>
      <c r="D2" s="135"/>
      <c r="E2" s="136"/>
      <c r="F2" s="1"/>
      <c r="G2" s="134" t="s">
        <v>85</v>
      </c>
      <c r="H2" s="135"/>
      <c r="I2" s="136"/>
      <c r="J2" s="1"/>
      <c r="K2" s="137" t="s">
        <v>34</v>
      </c>
      <c r="L2" s="138"/>
      <c r="M2" s="139"/>
      <c r="O2" s="25" t="s">
        <v>40</v>
      </c>
    </row>
    <row r="3" spans="1:15" x14ac:dyDescent="0.3">
      <c r="A3" s="59"/>
      <c r="B3" s="6"/>
      <c r="C3" s="29" t="s">
        <v>12</v>
      </c>
      <c r="D3" s="30" t="s">
        <v>13</v>
      </c>
      <c r="E3" s="47" t="s">
        <v>14</v>
      </c>
      <c r="F3" s="1"/>
      <c r="G3" s="23" t="s">
        <v>16</v>
      </c>
      <c r="H3" s="24" t="s">
        <v>13</v>
      </c>
      <c r="I3" s="47" t="s">
        <v>14</v>
      </c>
      <c r="J3" s="1"/>
      <c r="K3" s="23" t="s">
        <v>18</v>
      </c>
      <c r="L3" s="24" t="s">
        <v>19</v>
      </c>
      <c r="M3" s="47" t="s">
        <v>14</v>
      </c>
      <c r="O3" s="10">
        <f>SUM(M4:M1048576)</f>
        <v>56270</v>
      </c>
    </row>
    <row r="4" spans="1:15" x14ac:dyDescent="0.3">
      <c r="A4" s="59"/>
      <c r="B4" s="8"/>
      <c r="C4" s="98" t="s">
        <v>15</v>
      </c>
      <c r="D4" s="111">
        <v>45265</v>
      </c>
      <c r="E4" s="97">
        <v>4000</v>
      </c>
      <c r="G4" s="98" t="s">
        <v>111</v>
      </c>
      <c r="H4" s="111">
        <v>45265</v>
      </c>
      <c r="I4" s="97">
        <v>350</v>
      </c>
      <c r="K4" s="98" t="s">
        <v>114</v>
      </c>
      <c r="L4" s="111">
        <v>45265</v>
      </c>
      <c r="M4" s="97">
        <v>10000</v>
      </c>
      <c r="O4" s="25" t="s">
        <v>41</v>
      </c>
    </row>
    <row r="5" spans="1:15" x14ac:dyDescent="0.3">
      <c r="A5" s="59"/>
      <c r="B5" s="8"/>
      <c r="C5" s="98" t="s">
        <v>108</v>
      </c>
      <c r="D5" s="111">
        <v>45266</v>
      </c>
      <c r="E5" s="97">
        <v>400</v>
      </c>
      <c r="G5" s="98" t="s">
        <v>112</v>
      </c>
      <c r="H5" s="111">
        <v>45266</v>
      </c>
      <c r="I5" s="97">
        <v>560</v>
      </c>
      <c r="K5" s="98" t="s">
        <v>115</v>
      </c>
      <c r="L5" s="111">
        <v>45266</v>
      </c>
      <c r="M5" s="97">
        <v>5000</v>
      </c>
      <c r="O5" s="10">
        <f>SUM(E4:E1048576,I4:I1048576)</f>
        <v>32800</v>
      </c>
    </row>
    <row r="6" spans="1:15" x14ac:dyDescent="0.3">
      <c r="A6" s="62" t="s">
        <v>103</v>
      </c>
      <c r="B6" s="8"/>
      <c r="C6" s="98" t="s">
        <v>109</v>
      </c>
      <c r="D6" s="111">
        <v>45267</v>
      </c>
      <c r="E6" s="97">
        <v>1590</v>
      </c>
      <c r="G6" s="98" t="s">
        <v>38</v>
      </c>
      <c r="H6" s="111">
        <v>45267</v>
      </c>
      <c r="I6" s="97">
        <v>300</v>
      </c>
      <c r="K6" s="98" t="s">
        <v>116</v>
      </c>
      <c r="L6" s="111">
        <v>45267</v>
      </c>
      <c r="M6" s="97">
        <v>8500</v>
      </c>
      <c r="O6" s="25" t="s">
        <v>35</v>
      </c>
    </row>
    <row r="7" spans="1:15" x14ac:dyDescent="0.3">
      <c r="A7" s="121" t="s">
        <v>61</v>
      </c>
      <c r="B7" s="11"/>
      <c r="C7" s="98" t="s">
        <v>110</v>
      </c>
      <c r="D7" s="111">
        <v>45268</v>
      </c>
      <c r="E7" s="97">
        <v>200</v>
      </c>
      <c r="G7" s="98" t="s">
        <v>39</v>
      </c>
      <c r="H7" s="111">
        <v>45268</v>
      </c>
      <c r="I7" s="97">
        <v>3500</v>
      </c>
      <c r="K7" s="98" t="s">
        <v>117</v>
      </c>
      <c r="L7" s="111">
        <v>45268</v>
      </c>
      <c r="M7" s="97">
        <v>2600</v>
      </c>
      <c r="O7" s="10">
        <f>O3-O5</f>
        <v>23470</v>
      </c>
    </row>
    <row r="8" spans="1:15" x14ac:dyDescent="0.3">
      <c r="A8" s="122"/>
      <c r="B8" s="11"/>
      <c r="C8" s="98" t="s">
        <v>20</v>
      </c>
      <c r="D8" s="111">
        <v>45269</v>
      </c>
      <c r="E8" s="97">
        <v>20000</v>
      </c>
      <c r="G8" s="98" t="s">
        <v>113</v>
      </c>
      <c r="H8" s="111">
        <v>45269</v>
      </c>
      <c r="I8" s="97">
        <v>1200</v>
      </c>
      <c r="K8" s="98" t="s">
        <v>118</v>
      </c>
      <c r="L8" s="111">
        <v>45269</v>
      </c>
      <c r="M8" s="97">
        <v>6900</v>
      </c>
      <c r="O8" s="25" t="s">
        <v>36</v>
      </c>
    </row>
    <row r="9" spans="1:15" x14ac:dyDescent="0.3">
      <c r="A9" s="60" t="s">
        <v>43</v>
      </c>
      <c r="B9" s="11"/>
      <c r="C9" s="98" t="s">
        <v>120</v>
      </c>
      <c r="D9" s="111">
        <v>45270</v>
      </c>
      <c r="E9" s="97">
        <v>300</v>
      </c>
      <c r="G9" s="98" t="s">
        <v>122</v>
      </c>
      <c r="H9" s="111">
        <v>45270</v>
      </c>
      <c r="I9" s="97">
        <v>150</v>
      </c>
      <c r="K9" s="98" t="s">
        <v>119</v>
      </c>
      <c r="L9" s="111">
        <v>45270</v>
      </c>
      <c r="M9" s="97">
        <v>589</v>
      </c>
      <c r="O9" s="10">
        <f>NOV!O9+DEZ!O7</f>
        <v>181753</v>
      </c>
    </row>
    <row r="10" spans="1:15" x14ac:dyDescent="0.3">
      <c r="A10" s="60" t="s">
        <v>45</v>
      </c>
      <c r="B10" s="11"/>
      <c r="C10" s="98" t="s">
        <v>121</v>
      </c>
      <c r="D10" s="111">
        <v>45271</v>
      </c>
      <c r="E10" s="97">
        <v>250</v>
      </c>
      <c r="G10" s="98"/>
      <c r="H10" s="111"/>
      <c r="I10" s="97"/>
      <c r="K10" s="98" t="s">
        <v>114</v>
      </c>
      <c r="L10" s="111">
        <v>45271</v>
      </c>
      <c r="M10" s="97">
        <v>4588</v>
      </c>
      <c r="O10" s="9" t="str">
        <f>IF(O9&gt;=0,"Saldo Positivo","Saldo Negativo")</f>
        <v>Saldo Positivo</v>
      </c>
    </row>
    <row r="11" spans="1:15" x14ac:dyDescent="0.3">
      <c r="A11" s="60" t="s">
        <v>44</v>
      </c>
      <c r="B11" s="11"/>
      <c r="C11" s="98"/>
      <c r="D11" s="111"/>
      <c r="E11" s="97"/>
      <c r="G11" s="98"/>
      <c r="H11" s="111"/>
      <c r="I11" s="97"/>
      <c r="K11" s="98" t="s">
        <v>115</v>
      </c>
      <c r="L11" s="111">
        <v>45272</v>
      </c>
      <c r="M11" s="97">
        <v>4893</v>
      </c>
    </row>
    <row r="12" spans="1:15" x14ac:dyDescent="0.3">
      <c r="A12" s="60" t="s">
        <v>46</v>
      </c>
      <c r="B12" s="11"/>
      <c r="C12" s="98"/>
      <c r="D12" s="111"/>
      <c r="E12" s="97"/>
      <c r="G12" s="98"/>
      <c r="H12" s="111"/>
      <c r="I12" s="97"/>
      <c r="K12" s="98" t="s">
        <v>116</v>
      </c>
      <c r="L12" s="111">
        <v>45273</v>
      </c>
      <c r="M12" s="97">
        <v>5600</v>
      </c>
      <c r="N12" s="2"/>
    </row>
    <row r="13" spans="1:15" x14ac:dyDescent="0.3">
      <c r="A13" s="60" t="s">
        <v>47</v>
      </c>
      <c r="B13" s="11"/>
      <c r="C13" s="98"/>
      <c r="D13" s="114"/>
      <c r="E13" s="97"/>
      <c r="G13" s="98"/>
      <c r="H13" s="111"/>
      <c r="I13" s="97"/>
      <c r="K13" s="98" t="s">
        <v>117</v>
      </c>
      <c r="L13" s="111">
        <v>45274</v>
      </c>
      <c r="M13" s="97">
        <v>1000</v>
      </c>
      <c r="N13" s="2"/>
    </row>
    <row r="14" spans="1:15" x14ac:dyDescent="0.3">
      <c r="A14" s="60" t="s">
        <v>48</v>
      </c>
      <c r="B14" s="11"/>
      <c r="C14" s="98"/>
      <c r="D14" s="99"/>
      <c r="E14" s="97"/>
      <c r="G14" s="98"/>
      <c r="H14" s="96"/>
      <c r="I14" s="97"/>
      <c r="K14" s="98" t="s">
        <v>116</v>
      </c>
      <c r="L14" s="111">
        <v>45273</v>
      </c>
      <c r="M14" s="97">
        <v>5600</v>
      </c>
      <c r="N14" s="2"/>
    </row>
    <row r="15" spans="1:15" x14ac:dyDescent="0.3">
      <c r="A15" s="60" t="s">
        <v>49</v>
      </c>
      <c r="B15" s="11"/>
      <c r="C15" s="98"/>
      <c r="D15" s="99"/>
      <c r="E15" s="97"/>
      <c r="G15" s="98"/>
      <c r="H15" s="96"/>
      <c r="I15" s="97"/>
      <c r="K15" s="98" t="s">
        <v>117</v>
      </c>
      <c r="L15" s="111">
        <v>45274</v>
      </c>
      <c r="M15" s="97">
        <v>1000</v>
      </c>
    </row>
    <row r="16" spans="1:15" x14ac:dyDescent="0.3">
      <c r="A16" s="60" t="s">
        <v>50</v>
      </c>
      <c r="B16" s="11"/>
      <c r="C16" s="98"/>
      <c r="D16" s="99"/>
      <c r="E16" s="97"/>
      <c r="G16" s="98"/>
      <c r="H16" s="96"/>
      <c r="I16" s="97"/>
      <c r="K16" s="98"/>
      <c r="L16" s="96"/>
      <c r="M16" s="97"/>
    </row>
    <row r="17" spans="1:13" x14ac:dyDescent="0.3">
      <c r="A17" s="60" t="s">
        <v>51</v>
      </c>
      <c r="B17" s="11"/>
      <c r="C17" s="98"/>
      <c r="D17" s="99"/>
      <c r="E17" s="97"/>
      <c r="G17" s="98"/>
      <c r="H17" s="96"/>
      <c r="I17" s="97"/>
      <c r="K17" s="98"/>
      <c r="L17" s="96"/>
      <c r="M17" s="97"/>
    </row>
    <row r="18" spans="1:13" x14ac:dyDescent="0.3">
      <c r="A18" s="60" t="s">
        <v>52</v>
      </c>
      <c r="B18" s="11"/>
      <c r="C18" s="98"/>
      <c r="D18" s="99"/>
      <c r="E18" s="97"/>
      <c r="G18" s="98"/>
      <c r="H18" s="96"/>
      <c r="I18" s="97"/>
      <c r="K18" s="98"/>
      <c r="L18" s="96"/>
      <c r="M18" s="97"/>
    </row>
    <row r="19" spans="1:13" x14ac:dyDescent="0.3">
      <c r="A19" s="60" t="s">
        <v>53</v>
      </c>
      <c r="B19" s="11"/>
      <c r="C19" s="98"/>
      <c r="D19" s="99"/>
      <c r="E19" s="97"/>
      <c r="G19" s="98"/>
      <c r="H19" s="96"/>
      <c r="I19" s="97"/>
      <c r="K19" s="98"/>
      <c r="L19" s="96"/>
      <c r="M19" s="97"/>
    </row>
    <row r="20" spans="1:13" x14ac:dyDescent="0.3">
      <c r="A20" s="66" t="s">
        <v>54</v>
      </c>
      <c r="C20" s="98"/>
      <c r="D20" s="99"/>
      <c r="E20" s="97"/>
      <c r="G20" s="98"/>
      <c r="H20" s="96"/>
      <c r="I20" s="97"/>
      <c r="K20" s="98"/>
      <c r="L20" s="96"/>
      <c r="M20" s="97"/>
    </row>
    <row r="21" spans="1:13" x14ac:dyDescent="0.3">
      <c r="A21" s="61" t="s">
        <v>56</v>
      </c>
      <c r="C21" s="98"/>
      <c r="D21" s="99"/>
      <c r="E21" s="97"/>
      <c r="G21" s="98"/>
      <c r="H21" s="96"/>
      <c r="I21" s="97"/>
      <c r="K21" s="98"/>
      <c r="L21" s="96"/>
      <c r="M21" s="97"/>
    </row>
    <row r="22" spans="1:13" x14ac:dyDescent="0.3">
      <c r="A22" s="62" t="s">
        <v>55</v>
      </c>
      <c r="C22" s="98"/>
      <c r="D22" s="99"/>
      <c r="E22" s="97"/>
      <c r="G22" s="98"/>
      <c r="H22" s="96"/>
      <c r="I22" s="97"/>
      <c r="K22" s="98"/>
      <c r="L22" s="96"/>
      <c r="M22" s="97"/>
    </row>
    <row r="23" spans="1:13" x14ac:dyDescent="0.3">
      <c r="A23" s="65" t="s">
        <v>91</v>
      </c>
      <c r="C23" s="98"/>
      <c r="D23" s="99"/>
      <c r="E23" s="97"/>
      <c r="G23" s="98"/>
      <c r="H23" s="96"/>
      <c r="I23" s="97"/>
      <c r="K23" s="98"/>
      <c r="L23" s="96"/>
      <c r="M23" s="97"/>
    </row>
    <row r="24" spans="1:13" x14ac:dyDescent="0.3">
      <c r="C24" s="98"/>
      <c r="D24" s="99"/>
      <c r="E24" s="97"/>
      <c r="G24" s="98"/>
      <c r="H24" s="96"/>
      <c r="I24" s="97"/>
      <c r="K24" s="98"/>
      <c r="L24" s="96"/>
      <c r="M24" s="97"/>
    </row>
    <row r="25" spans="1:13" x14ac:dyDescent="0.3">
      <c r="C25" s="98"/>
      <c r="D25" s="99"/>
      <c r="E25" s="97"/>
      <c r="G25" s="98"/>
      <c r="H25" s="96"/>
      <c r="I25" s="97"/>
      <c r="K25" s="98"/>
      <c r="L25" s="96"/>
      <c r="M25" s="97"/>
    </row>
    <row r="26" spans="1:13" x14ac:dyDescent="0.3">
      <c r="C26" s="98"/>
      <c r="D26" s="99"/>
      <c r="E26" s="97"/>
      <c r="G26" s="98"/>
      <c r="H26" s="96"/>
      <c r="I26" s="97"/>
      <c r="K26" s="98"/>
      <c r="L26" s="96"/>
      <c r="M26" s="97"/>
    </row>
    <row r="27" spans="1:13" x14ac:dyDescent="0.3">
      <c r="C27" s="98"/>
      <c r="D27" s="99"/>
      <c r="E27" s="97"/>
      <c r="G27" s="98"/>
      <c r="H27" s="96"/>
      <c r="I27" s="97"/>
      <c r="K27" s="98"/>
      <c r="L27" s="96"/>
      <c r="M27" s="97"/>
    </row>
    <row r="28" spans="1:13" x14ac:dyDescent="0.3">
      <c r="C28" s="98"/>
      <c r="D28" s="99"/>
      <c r="E28" s="97"/>
      <c r="G28" s="98"/>
      <c r="H28" s="96"/>
      <c r="I28" s="97"/>
      <c r="K28" s="98"/>
      <c r="L28" s="96"/>
      <c r="M28" s="97"/>
    </row>
    <row r="29" spans="1:13" x14ac:dyDescent="0.3">
      <c r="C29" s="98"/>
      <c r="D29" s="99"/>
      <c r="E29" s="97"/>
      <c r="G29" s="98"/>
      <c r="H29" s="96"/>
      <c r="I29" s="97"/>
      <c r="K29" s="98"/>
      <c r="L29" s="96"/>
      <c r="M29" s="97"/>
    </row>
    <row r="30" spans="1:13" x14ac:dyDescent="0.3">
      <c r="C30" s="98"/>
      <c r="D30" s="99"/>
      <c r="E30" s="97"/>
      <c r="G30" s="98"/>
      <c r="H30" s="96"/>
      <c r="I30" s="97"/>
      <c r="K30" s="98"/>
      <c r="L30" s="96"/>
      <c r="M30" s="97"/>
    </row>
    <row r="31" spans="1:13" x14ac:dyDescent="0.3">
      <c r="C31" s="98"/>
      <c r="D31" s="99"/>
      <c r="E31" s="97"/>
      <c r="G31" s="98"/>
      <c r="H31" s="96"/>
      <c r="I31" s="97"/>
      <c r="K31" s="98"/>
      <c r="L31" s="96"/>
      <c r="M31" s="97"/>
    </row>
    <row r="32" spans="1:13" x14ac:dyDescent="0.3">
      <c r="C32" s="98"/>
      <c r="D32" s="99"/>
      <c r="E32" s="97"/>
      <c r="G32" s="98"/>
      <c r="H32" s="96"/>
      <c r="I32" s="97"/>
      <c r="K32" s="98"/>
      <c r="L32" s="96"/>
      <c r="M32" s="97"/>
    </row>
    <row r="33" spans="3:13" x14ac:dyDescent="0.3">
      <c r="C33" s="98"/>
      <c r="D33" s="99"/>
      <c r="E33" s="97"/>
      <c r="G33" s="98"/>
      <c r="H33" s="96"/>
      <c r="I33" s="97"/>
      <c r="K33" s="98"/>
      <c r="L33" s="96"/>
      <c r="M33" s="97"/>
    </row>
    <row r="34" spans="3:13" x14ac:dyDescent="0.3">
      <c r="C34" s="98"/>
      <c r="D34" s="99"/>
      <c r="E34" s="97"/>
      <c r="G34" s="98"/>
      <c r="H34" s="96"/>
      <c r="I34" s="97"/>
      <c r="K34" s="98"/>
      <c r="L34" s="96"/>
      <c r="M34" s="97"/>
    </row>
    <row r="35" spans="3:13" x14ac:dyDescent="0.3">
      <c r="C35" s="98"/>
      <c r="D35" s="99"/>
      <c r="E35" s="97"/>
      <c r="G35" s="98"/>
      <c r="H35" s="96"/>
      <c r="I35" s="97"/>
      <c r="K35" s="98"/>
      <c r="L35" s="96"/>
      <c r="M35" s="97"/>
    </row>
    <row r="36" spans="3:13" x14ac:dyDescent="0.3">
      <c r="C36" s="98"/>
      <c r="D36" s="99"/>
      <c r="E36" s="97"/>
      <c r="G36" s="98"/>
      <c r="H36" s="96"/>
      <c r="I36" s="97"/>
      <c r="K36" s="98"/>
      <c r="L36" s="96"/>
      <c r="M36" s="97"/>
    </row>
    <row r="37" spans="3:13" x14ac:dyDescent="0.3">
      <c r="C37" s="98"/>
      <c r="D37" s="99"/>
      <c r="E37" s="97"/>
      <c r="G37" s="98"/>
      <c r="H37" s="96"/>
      <c r="I37" s="97"/>
      <c r="K37" s="98"/>
      <c r="L37" s="96"/>
      <c r="M37" s="97"/>
    </row>
    <row r="38" spans="3:13" x14ac:dyDescent="0.3">
      <c r="C38" s="98"/>
      <c r="D38" s="99"/>
      <c r="E38" s="97"/>
      <c r="G38" s="98"/>
      <c r="H38" s="96"/>
      <c r="I38" s="97"/>
      <c r="K38" s="98"/>
      <c r="L38" s="96"/>
      <c r="M38" s="97"/>
    </row>
    <row r="39" spans="3:13" x14ac:dyDescent="0.3">
      <c r="C39" s="98"/>
      <c r="D39" s="99"/>
      <c r="E39" s="97"/>
      <c r="G39" s="98"/>
      <c r="H39" s="96"/>
      <c r="I39" s="97"/>
      <c r="K39" s="98"/>
      <c r="L39" s="96"/>
      <c r="M39" s="97"/>
    </row>
    <row r="40" spans="3:13" x14ac:dyDescent="0.3">
      <c r="C40" s="98"/>
      <c r="D40" s="99"/>
      <c r="E40" s="97"/>
      <c r="G40" s="98"/>
      <c r="H40" s="96"/>
      <c r="I40" s="97"/>
      <c r="K40" s="98"/>
      <c r="L40" s="96"/>
      <c r="M40" s="97"/>
    </row>
    <row r="41" spans="3:13" x14ac:dyDescent="0.3">
      <c r="C41" s="98"/>
      <c r="D41" s="99"/>
      <c r="E41" s="97"/>
      <c r="G41" s="98"/>
      <c r="H41" s="96"/>
      <c r="I41" s="97"/>
      <c r="K41" s="98"/>
      <c r="L41" s="96"/>
      <c r="M41" s="97"/>
    </row>
    <row r="42" spans="3:13" x14ac:dyDescent="0.3">
      <c r="C42" s="98"/>
      <c r="D42" s="99"/>
      <c r="E42" s="97"/>
      <c r="G42" s="98"/>
      <c r="H42" s="96"/>
      <c r="I42" s="97"/>
      <c r="K42" s="98"/>
      <c r="L42" s="96"/>
      <c r="M42" s="97"/>
    </row>
    <row r="43" spans="3:13" x14ac:dyDescent="0.3">
      <c r="C43" s="98"/>
      <c r="D43" s="99"/>
      <c r="E43" s="97"/>
      <c r="G43" s="98"/>
      <c r="H43" s="96"/>
      <c r="I43" s="97"/>
      <c r="K43" s="98"/>
      <c r="L43" s="96"/>
      <c r="M43" s="97"/>
    </row>
    <row r="44" spans="3:13" x14ac:dyDescent="0.3">
      <c r="C44" s="98"/>
      <c r="D44" s="99"/>
      <c r="E44" s="97"/>
      <c r="G44" s="98"/>
      <c r="H44" s="96"/>
      <c r="I44" s="97"/>
      <c r="K44" s="98"/>
      <c r="L44" s="96"/>
      <c r="M44" s="97"/>
    </row>
    <row r="45" spans="3:13" x14ac:dyDescent="0.3">
      <c r="C45" s="98"/>
      <c r="D45" s="99"/>
      <c r="E45" s="97"/>
      <c r="G45" s="98"/>
      <c r="H45" s="96"/>
      <c r="I45" s="97"/>
      <c r="K45" s="98"/>
      <c r="L45" s="96"/>
      <c r="M45" s="97"/>
    </row>
    <row r="46" spans="3:13" x14ac:dyDescent="0.3">
      <c r="C46" s="98"/>
      <c r="D46" s="99"/>
      <c r="E46" s="97"/>
      <c r="G46" s="98"/>
      <c r="H46" s="96"/>
      <c r="I46" s="97"/>
      <c r="K46" s="98"/>
      <c r="L46" s="96"/>
      <c r="M46" s="97"/>
    </row>
    <row r="47" spans="3:13" x14ac:dyDescent="0.3">
      <c r="C47" s="98"/>
      <c r="D47" s="99"/>
      <c r="E47" s="97"/>
      <c r="G47" s="98"/>
      <c r="H47" s="96"/>
      <c r="I47" s="97"/>
      <c r="K47" s="98"/>
      <c r="L47" s="96"/>
      <c r="M47" s="97"/>
    </row>
    <row r="48" spans="3:13" x14ac:dyDescent="0.3">
      <c r="C48" s="98"/>
      <c r="D48" s="99"/>
      <c r="E48" s="97"/>
      <c r="G48" s="98"/>
      <c r="H48" s="96"/>
      <c r="I48" s="97"/>
      <c r="K48" s="98"/>
      <c r="L48" s="96"/>
      <c r="M48" s="97"/>
    </row>
    <row r="49" spans="3:13" x14ac:dyDescent="0.3">
      <c r="C49" s="98"/>
      <c r="D49" s="99"/>
      <c r="E49" s="97"/>
      <c r="G49" s="98"/>
      <c r="H49" s="96"/>
      <c r="I49" s="97"/>
      <c r="K49" s="98"/>
      <c r="L49" s="96"/>
      <c r="M49" s="97"/>
    </row>
    <row r="50" spans="3:13" x14ac:dyDescent="0.3">
      <c r="C50" s="98"/>
      <c r="D50" s="99"/>
      <c r="E50" s="97"/>
      <c r="G50" s="98"/>
      <c r="H50" s="96"/>
      <c r="I50" s="97"/>
      <c r="K50" s="98"/>
      <c r="L50" s="96"/>
      <c r="M50" s="97"/>
    </row>
    <row r="51" spans="3:13" x14ac:dyDescent="0.3">
      <c r="C51" s="98"/>
      <c r="D51" s="99"/>
      <c r="E51" s="97"/>
      <c r="G51" s="98"/>
      <c r="H51" s="96"/>
      <c r="I51" s="97"/>
      <c r="K51" s="98"/>
      <c r="L51" s="96"/>
      <c r="M51" s="97"/>
    </row>
    <row r="52" spans="3:13" x14ac:dyDescent="0.3">
      <c r="C52" s="98"/>
      <c r="D52" s="99"/>
      <c r="E52" s="97"/>
      <c r="G52" s="98"/>
      <c r="H52" s="96"/>
      <c r="I52" s="97"/>
      <c r="K52" s="98"/>
      <c r="L52" s="96"/>
      <c r="M52" s="97"/>
    </row>
    <row r="53" spans="3:13" x14ac:dyDescent="0.3">
      <c r="C53" s="98"/>
      <c r="D53" s="99"/>
      <c r="E53" s="97"/>
      <c r="G53" s="98"/>
      <c r="H53" s="96"/>
      <c r="I53" s="97"/>
      <c r="K53" s="98"/>
      <c r="L53" s="96"/>
      <c r="M53" s="97"/>
    </row>
    <row r="54" spans="3:13" x14ac:dyDescent="0.3">
      <c r="C54" s="98"/>
      <c r="D54" s="99"/>
      <c r="E54" s="97"/>
      <c r="G54" s="98"/>
      <c r="H54" s="96"/>
      <c r="I54" s="97"/>
      <c r="K54" s="98"/>
      <c r="L54" s="96"/>
      <c r="M54" s="97"/>
    </row>
    <row r="55" spans="3:13" x14ac:dyDescent="0.3">
      <c r="C55" s="98"/>
      <c r="D55" s="99"/>
      <c r="E55" s="97"/>
      <c r="G55" s="98"/>
      <c r="H55" s="96"/>
      <c r="I55" s="97"/>
      <c r="K55" s="98"/>
      <c r="L55" s="96"/>
      <c r="M55" s="97"/>
    </row>
    <row r="56" spans="3:13" x14ac:dyDescent="0.3">
      <c r="C56" s="98"/>
      <c r="D56" s="99"/>
      <c r="E56" s="97"/>
      <c r="G56" s="98"/>
      <c r="H56" s="96"/>
      <c r="I56" s="97"/>
      <c r="K56" s="98"/>
      <c r="L56" s="96"/>
      <c r="M56" s="97"/>
    </row>
    <row r="57" spans="3:13" x14ac:dyDescent="0.3">
      <c r="C57" s="98"/>
      <c r="D57" s="99"/>
      <c r="E57" s="97"/>
      <c r="G57" s="98"/>
      <c r="H57" s="96"/>
      <c r="I57" s="97"/>
      <c r="K57" s="98"/>
      <c r="L57" s="96"/>
      <c r="M57" s="97"/>
    </row>
    <row r="58" spans="3:13" x14ac:dyDescent="0.3">
      <c r="C58" s="98"/>
      <c r="D58" s="99"/>
      <c r="E58" s="97"/>
      <c r="G58" s="98"/>
      <c r="H58" s="96"/>
      <c r="I58" s="97"/>
      <c r="K58" s="98"/>
      <c r="L58" s="96"/>
      <c r="M58" s="97"/>
    </row>
    <row r="59" spans="3:13" x14ac:dyDescent="0.3">
      <c r="C59" s="98"/>
      <c r="D59" s="99"/>
      <c r="E59" s="97"/>
      <c r="G59" s="98"/>
      <c r="H59" s="96"/>
      <c r="I59" s="97"/>
      <c r="K59" s="98"/>
      <c r="L59" s="96"/>
      <c r="M59" s="97"/>
    </row>
    <row r="60" spans="3:13" x14ac:dyDescent="0.3">
      <c r="C60" s="98"/>
      <c r="D60" s="99"/>
      <c r="E60" s="97"/>
      <c r="G60" s="98"/>
      <c r="H60" s="96"/>
      <c r="I60" s="97"/>
      <c r="K60" s="98"/>
      <c r="L60" s="96"/>
      <c r="M60" s="97"/>
    </row>
    <row r="61" spans="3:13" x14ac:dyDescent="0.3">
      <c r="C61" s="98"/>
      <c r="D61" s="99"/>
      <c r="E61" s="97"/>
      <c r="G61" s="98"/>
      <c r="H61" s="96"/>
      <c r="I61" s="97"/>
      <c r="K61" s="98"/>
      <c r="L61" s="96"/>
      <c r="M61" s="97"/>
    </row>
    <row r="62" spans="3:13" x14ac:dyDescent="0.3">
      <c r="C62" s="98"/>
      <c r="D62" s="99"/>
      <c r="E62" s="97"/>
      <c r="G62" s="98"/>
      <c r="H62" s="96"/>
      <c r="I62" s="97"/>
      <c r="K62" s="98"/>
      <c r="L62" s="96"/>
      <c r="M62" s="97"/>
    </row>
    <row r="63" spans="3:13" x14ac:dyDescent="0.3">
      <c r="C63" s="98"/>
      <c r="D63" s="99"/>
      <c r="E63" s="97"/>
      <c r="G63" s="98"/>
      <c r="H63" s="96"/>
      <c r="I63" s="97"/>
      <c r="K63" s="98"/>
      <c r="L63" s="96"/>
      <c r="M63" s="97"/>
    </row>
    <row r="64" spans="3:13" x14ac:dyDescent="0.3">
      <c r="C64" s="98"/>
      <c r="D64" s="99"/>
      <c r="E64" s="97"/>
      <c r="G64" s="98"/>
      <c r="H64" s="96"/>
      <c r="I64" s="97"/>
      <c r="K64" s="98"/>
      <c r="L64" s="96"/>
      <c r="M64" s="97"/>
    </row>
    <row r="65" spans="3:13" x14ac:dyDescent="0.3">
      <c r="C65" s="98"/>
      <c r="D65" s="99"/>
      <c r="E65" s="97"/>
      <c r="G65" s="98"/>
      <c r="H65" s="96"/>
      <c r="I65" s="97"/>
      <c r="K65" s="98"/>
      <c r="L65" s="96"/>
      <c r="M65" s="97"/>
    </row>
    <row r="66" spans="3:13" x14ac:dyDescent="0.3">
      <c r="C66" s="98"/>
      <c r="D66" s="99"/>
      <c r="E66" s="97"/>
      <c r="G66" s="98"/>
      <c r="H66" s="96"/>
      <c r="I66" s="97"/>
      <c r="K66" s="98"/>
      <c r="L66" s="96"/>
      <c r="M66" s="97"/>
    </row>
    <row r="67" spans="3:13" x14ac:dyDescent="0.3">
      <c r="C67" s="98"/>
      <c r="D67" s="99"/>
      <c r="E67" s="97"/>
      <c r="G67" s="98"/>
      <c r="H67" s="96"/>
      <c r="I67" s="97"/>
      <c r="K67" s="98"/>
      <c r="L67" s="96"/>
      <c r="M67" s="97"/>
    </row>
    <row r="68" spans="3:13" x14ac:dyDescent="0.3">
      <c r="C68" s="98"/>
      <c r="D68" s="99"/>
      <c r="E68" s="97"/>
      <c r="G68" s="98"/>
      <c r="H68" s="96"/>
      <c r="I68" s="97"/>
      <c r="K68" s="98"/>
      <c r="L68" s="96"/>
      <c r="M68" s="97"/>
    </row>
    <row r="69" spans="3:13" x14ac:dyDescent="0.3">
      <c r="C69" s="98"/>
      <c r="D69" s="99"/>
      <c r="E69" s="97"/>
      <c r="G69" s="98"/>
      <c r="H69" s="96"/>
      <c r="I69" s="97"/>
      <c r="K69" s="98"/>
      <c r="L69" s="96"/>
      <c r="M69" s="97"/>
    </row>
    <row r="70" spans="3:13" x14ac:dyDescent="0.3">
      <c r="C70" s="98"/>
      <c r="D70" s="99"/>
      <c r="E70" s="97"/>
      <c r="G70" s="98"/>
      <c r="H70" s="96"/>
      <c r="I70" s="97"/>
      <c r="K70" s="98"/>
      <c r="L70" s="96"/>
      <c r="M70" s="97"/>
    </row>
    <row r="71" spans="3:13" x14ac:dyDescent="0.3">
      <c r="C71" s="98"/>
      <c r="D71" s="99"/>
      <c r="E71" s="97"/>
      <c r="G71" s="98"/>
      <c r="H71" s="96"/>
      <c r="I71" s="97"/>
      <c r="K71" s="98"/>
      <c r="L71" s="96"/>
      <c r="M71" s="97"/>
    </row>
    <row r="72" spans="3:13" x14ac:dyDescent="0.3">
      <c r="C72" s="98"/>
      <c r="D72" s="99"/>
      <c r="E72" s="97"/>
      <c r="G72" s="98"/>
      <c r="H72" s="96"/>
      <c r="I72" s="97"/>
      <c r="K72" s="98"/>
      <c r="L72" s="96"/>
      <c r="M72" s="97"/>
    </row>
    <row r="73" spans="3:13" x14ac:dyDescent="0.3">
      <c r="C73" s="98"/>
      <c r="D73" s="99"/>
      <c r="E73" s="97"/>
      <c r="G73" s="98"/>
      <c r="H73" s="96"/>
      <c r="I73" s="97"/>
      <c r="K73" s="98"/>
      <c r="L73" s="96"/>
      <c r="M73" s="97"/>
    </row>
    <row r="74" spans="3:13" x14ac:dyDescent="0.3">
      <c r="C74" s="98"/>
      <c r="D74" s="99"/>
      <c r="E74" s="97"/>
      <c r="G74" s="98"/>
      <c r="H74" s="96"/>
      <c r="I74" s="97"/>
      <c r="K74" s="98"/>
      <c r="L74" s="96"/>
      <c r="M74" s="97"/>
    </row>
    <row r="75" spans="3:13" x14ac:dyDescent="0.3">
      <c r="C75" s="98"/>
      <c r="D75" s="99"/>
      <c r="E75" s="97"/>
      <c r="G75" s="98"/>
      <c r="H75" s="96"/>
      <c r="I75" s="97"/>
      <c r="K75" s="98"/>
      <c r="L75" s="96"/>
      <c r="M75" s="97"/>
    </row>
    <row r="76" spans="3:13" x14ac:dyDescent="0.3">
      <c r="C76" s="98"/>
      <c r="D76" s="99"/>
      <c r="E76" s="97"/>
      <c r="G76" s="98"/>
      <c r="H76" s="96"/>
      <c r="I76" s="97"/>
      <c r="K76" s="98"/>
      <c r="L76" s="96"/>
      <c r="M76" s="97"/>
    </row>
    <row r="77" spans="3:13" x14ac:dyDescent="0.3">
      <c r="C77" s="98"/>
      <c r="D77" s="99"/>
      <c r="E77" s="97"/>
      <c r="G77" s="98"/>
      <c r="H77" s="96"/>
      <c r="I77" s="97"/>
      <c r="K77" s="98"/>
      <c r="L77" s="96"/>
      <c r="M77" s="97"/>
    </row>
    <row r="78" spans="3:13" x14ac:dyDescent="0.3">
      <c r="C78" s="98"/>
      <c r="D78" s="99"/>
      <c r="E78" s="97"/>
      <c r="G78" s="98"/>
      <c r="H78" s="96"/>
      <c r="I78" s="97"/>
      <c r="K78" s="98"/>
      <c r="L78" s="96"/>
      <c r="M78" s="97"/>
    </row>
    <row r="79" spans="3:13" x14ac:dyDescent="0.3">
      <c r="C79" s="98"/>
      <c r="D79" s="99"/>
      <c r="E79" s="97"/>
      <c r="G79" s="98"/>
      <c r="H79" s="96"/>
      <c r="I79" s="97"/>
      <c r="K79" s="98"/>
      <c r="L79" s="96"/>
      <c r="M79" s="97"/>
    </row>
    <row r="80" spans="3:13" x14ac:dyDescent="0.3">
      <c r="C80" s="98"/>
      <c r="D80" s="99"/>
      <c r="E80" s="97"/>
      <c r="G80" s="98"/>
      <c r="H80" s="96"/>
      <c r="I80" s="97"/>
      <c r="K80" s="98"/>
      <c r="L80" s="96"/>
      <c r="M80" s="97"/>
    </row>
    <row r="81" spans="3:13" x14ac:dyDescent="0.3">
      <c r="C81" s="98"/>
      <c r="D81" s="99"/>
      <c r="E81" s="97"/>
      <c r="G81" s="98"/>
      <c r="H81" s="96"/>
      <c r="I81" s="97"/>
      <c r="K81" s="98"/>
      <c r="L81" s="96"/>
      <c r="M81" s="97"/>
    </row>
    <row r="82" spans="3:13" x14ac:dyDescent="0.3">
      <c r="C82" s="98"/>
      <c r="D82" s="99"/>
      <c r="E82" s="97"/>
      <c r="G82" s="98"/>
      <c r="H82" s="96"/>
      <c r="I82" s="97"/>
      <c r="K82" s="98"/>
      <c r="L82" s="96"/>
      <c r="M82" s="97"/>
    </row>
    <row r="83" spans="3:13" x14ac:dyDescent="0.3">
      <c r="C83" s="98"/>
      <c r="D83" s="99"/>
      <c r="E83" s="97"/>
      <c r="G83" s="98"/>
      <c r="H83" s="96"/>
      <c r="I83" s="97"/>
      <c r="K83" s="98"/>
      <c r="L83" s="96"/>
      <c r="M83" s="97"/>
    </row>
    <row r="84" spans="3:13" x14ac:dyDescent="0.3">
      <c r="C84" s="98"/>
      <c r="D84" s="99"/>
      <c r="E84" s="97"/>
      <c r="G84" s="98"/>
      <c r="H84" s="96"/>
      <c r="I84" s="97"/>
      <c r="K84" s="98"/>
      <c r="L84" s="96"/>
      <c r="M84" s="97"/>
    </row>
    <row r="85" spans="3:13" x14ac:dyDescent="0.3">
      <c r="C85" s="98"/>
      <c r="D85" s="99"/>
      <c r="E85" s="97"/>
      <c r="G85" s="98"/>
      <c r="H85" s="96"/>
      <c r="I85" s="97"/>
      <c r="K85" s="98"/>
      <c r="L85" s="96"/>
      <c r="M85" s="97"/>
    </row>
    <row r="86" spans="3:13" x14ac:dyDescent="0.3">
      <c r="C86" s="98"/>
      <c r="D86" s="99"/>
      <c r="E86" s="97"/>
      <c r="G86" s="98"/>
      <c r="H86" s="96"/>
      <c r="I86" s="97"/>
      <c r="K86" s="98"/>
      <c r="L86" s="96"/>
      <c r="M86" s="97"/>
    </row>
    <row r="87" spans="3:13" x14ac:dyDescent="0.3">
      <c r="C87" s="98"/>
      <c r="D87" s="99"/>
      <c r="E87" s="97"/>
      <c r="G87" s="98"/>
      <c r="H87" s="96"/>
      <c r="I87" s="97"/>
      <c r="K87" s="98"/>
      <c r="L87" s="96"/>
      <c r="M87" s="97"/>
    </row>
    <row r="88" spans="3:13" x14ac:dyDescent="0.3">
      <c r="C88" s="98"/>
      <c r="D88" s="99"/>
      <c r="E88" s="97"/>
      <c r="G88" s="98"/>
      <c r="H88" s="96"/>
      <c r="I88" s="97"/>
      <c r="K88" s="98"/>
      <c r="L88" s="96"/>
      <c r="M88" s="97"/>
    </row>
    <row r="89" spans="3:13" x14ac:dyDescent="0.3">
      <c r="C89" s="98"/>
      <c r="D89" s="99"/>
      <c r="E89" s="97"/>
      <c r="G89" s="98"/>
      <c r="H89" s="96"/>
      <c r="I89" s="97"/>
      <c r="K89" s="98"/>
      <c r="L89" s="96"/>
      <c r="M89" s="97"/>
    </row>
    <row r="90" spans="3:13" x14ac:dyDescent="0.3">
      <c r="C90" s="98"/>
      <c r="D90" s="99"/>
      <c r="E90" s="97"/>
      <c r="G90" s="98"/>
      <c r="H90" s="96"/>
      <c r="I90" s="97"/>
      <c r="K90" s="98"/>
      <c r="L90" s="96"/>
      <c r="M90" s="97"/>
    </row>
    <row r="91" spans="3:13" x14ac:dyDescent="0.3">
      <c r="C91" s="98"/>
      <c r="D91" s="99"/>
      <c r="E91" s="97"/>
      <c r="G91" s="98"/>
      <c r="H91" s="96"/>
      <c r="I91" s="97"/>
      <c r="K91" s="98"/>
      <c r="L91" s="96"/>
      <c r="M91" s="97"/>
    </row>
    <row r="92" spans="3:13" x14ac:dyDescent="0.3">
      <c r="C92" s="98"/>
      <c r="D92" s="99"/>
      <c r="E92" s="97"/>
      <c r="G92" s="98"/>
      <c r="H92" s="96"/>
      <c r="I92" s="97"/>
      <c r="K92" s="98"/>
      <c r="L92" s="96"/>
      <c r="M92" s="97"/>
    </row>
    <row r="93" spans="3:13" x14ac:dyDescent="0.3">
      <c r="C93" s="98"/>
      <c r="D93" s="99"/>
      <c r="E93" s="97"/>
      <c r="G93" s="98"/>
      <c r="H93" s="96"/>
      <c r="I93" s="97"/>
      <c r="K93" s="98"/>
      <c r="L93" s="96"/>
      <c r="M93" s="97"/>
    </row>
    <row r="94" spans="3:13" x14ac:dyDescent="0.3">
      <c r="C94" s="98"/>
      <c r="D94" s="99"/>
      <c r="E94" s="97"/>
      <c r="G94" s="98"/>
      <c r="H94" s="96"/>
      <c r="I94" s="97"/>
      <c r="K94" s="98"/>
      <c r="L94" s="96"/>
      <c r="M94" s="97"/>
    </row>
    <row r="95" spans="3:13" x14ac:dyDescent="0.3">
      <c r="C95" s="98"/>
      <c r="D95" s="99"/>
      <c r="E95" s="97"/>
      <c r="G95" s="98"/>
      <c r="H95" s="96"/>
      <c r="I95" s="97"/>
      <c r="K95" s="98"/>
      <c r="L95" s="96"/>
      <c r="M95" s="97"/>
    </row>
    <row r="96" spans="3:13" x14ac:dyDescent="0.3">
      <c r="C96" s="98"/>
      <c r="D96" s="99"/>
      <c r="E96" s="97"/>
      <c r="G96" s="98"/>
      <c r="H96" s="96"/>
      <c r="I96" s="97"/>
      <c r="K96" s="98"/>
      <c r="L96" s="96"/>
      <c r="M96" s="97"/>
    </row>
    <row r="97" spans="3:13" x14ac:dyDescent="0.3">
      <c r="C97" s="98"/>
      <c r="D97" s="99"/>
      <c r="E97" s="97"/>
      <c r="G97" s="98"/>
      <c r="H97" s="96"/>
      <c r="I97" s="97"/>
      <c r="K97" s="98"/>
      <c r="L97" s="96"/>
      <c r="M97" s="97"/>
    </row>
    <row r="98" spans="3:13" x14ac:dyDescent="0.3">
      <c r="C98" s="98"/>
      <c r="D98" s="99"/>
      <c r="E98" s="97"/>
      <c r="G98" s="98"/>
      <c r="H98" s="96"/>
      <c r="I98" s="97"/>
      <c r="K98" s="98"/>
      <c r="L98" s="96"/>
      <c r="M98" s="97"/>
    </row>
    <row r="99" spans="3:13" x14ac:dyDescent="0.3">
      <c r="C99" s="98"/>
      <c r="D99" s="99"/>
      <c r="E99" s="97"/>
      <c r="G99" s="98"/>
      <c r="H99" s="96"/>
      <c r="I99" s="97"/>
      <c r="K99" s="98"/>
      <c r="L99" s="96"/>
      <c r="M99" s="97"/>
    </row>
    <row r="100" spans="3:13" x14ac:dyDescent="0.3">
      <c r="C100" s="98"/>
      <c r="D100" s="99"/>
      <c r="E100" s="97"/>
      <c r="G100" s="98"/>
      <c r="H100" s="96"/>
      <c r="I100" s="97"/>
      <c r="K100" s="98"/>
      <c r="L100" s="96"/>
      <c r="M100" s="97"/>
    </row>
    <row r="101" spans="3:13" x14ac:dyDescent="0.3">
      <c r="C101" s="98"/>
      <c r="D101" s="99"/>
      <c r="E101" s="97"/>
      <c r="G101" s="98"/>
      <c r="H101" s="96"/>
      <c r="I101" s="97"/>
      <c r="K101" s="98"/>
      <c r="L101" s="96"/>
      <c r="M101" s="97"/>
    </row>
    <row r="102" spans="3:13" x14ac:dyDescent="0.3">
      <c r="C102" s="98"/>
      <c r="D102" s="99"/>
      <c r="E102" s="97"/>
      <c r="G102" s="98"/>
      <c r="H102" s="96"/>
      <c r="I102" s="97"/>
      <c r="K102" s="98"/>
      <c r="L102" s="96"/>
      <c r="M102" s="97"/>
    </row>
    <row r="103" spans="3:13" x14ac:dyDescent="0.3">
      <c r="C103" s="98"/>
      <c r="D103" s="99"/>
      <c r="E103" s="97"/>
      <c r="G103" s="98"/>
      <c r="H103" s="96"/>
      <c r="I103" s="97"/>
      <c r="K103" s="98"/>
      <c r="L103" s="96"/>
      <c r="M103" s="97"/>
    </row>
    <row r="104" spans="3:13" x14ac:dyDescent="0.3">
      <c r="C104" s="98"/>
      <c r="D104" s="99"/>
      <c r="E104" s="97"/>
      <c r="G104" s="98"/>
      <c r="H104" s="96"/>
      <c r="I104" s="97"/>
      <c r="K104" s="98"/>
      <c r="L104" s="96"/>
      <c r="M104" s="97"/>
    </row>
    <row r="105" spans="3:13" x14ac:dyDescent="0.3">
      <c r="C105" s="98"/>
      <c r="D105" s="99"/>
      <c r="E105" s="97"/>
      <c r="G105" s="98"/>
      <c r="H105" s="96"/>
      <c r="I105" s="97"/>
      <c r="K105" s="98"/>
      <c r="L105" s="96"/>
      <c r="M105" s="97"/>
    </row>
    <row r="106" spans="3:13" x14ac:dyDescent="0.3">
      <c r="C106" s="98"/>
      <c r="D106" s="99"/>
      <c r="E106" s="97"/>
      <c r="G106" s="98"/>
      <c r="H106" s="96"/>
      <c r="I106" s="97"/>
      <c r="K106" s="98"/>
      <c r="L106" s="96"/>
      <c r="M106" s="97"/>
    </row>
    <row r="107" spans="3:13" x14ac:dyDescent="0.3">
      <c r="C107" s="98"/>
      <c r="D107" s="99"/>
      <c r="E107" s="97"/>
      <c r="G107" s="98"/>
      <c r="H107" s="96"/>
      <c r="I107" s="97"/>
      <c r="K107" s="98"/>
      <c r="L107" s="96"/>
      <c r="M107" s="97"/>
    </row>
    <row r="108" spans="3:13" x14ac:dyDescent="0.3">
      <c r="C108" s="98"/>
      <c r="D108" s="99"/>
      <c r="E108" s="97"/>
      <c r="G108" s="98"/>
      <c r="H108" s="96"/>
      <c r="I108" s="97"/>
      <c r="K108" s="98"/>
      <c r="L108" s="96"/>
      <c r="M108" s="97"/>
    </row>
    <row r="109" spans="3:13" x14ac:dyDescent="0.3">
      <c r="C109" s="98"/>
      <c r="D109" s="99"/>
      <c r="E109" s="97"/>
      <c r="G109" s="98"/>
      <c r="H109" s="96"/>
      <c r="I109" s="97"/>
      <c r="K109" s="98"/>
      <c r="L109" s="96"/>
      <c r="M109" s="97"/>
    </row>
    <row r="110" spans="3:13" x14ac:dyDescent="0.3">
      <c r="C110" s="98"/>
      <c r="D110" s="99"/>
      <c r="E110" s="97"/>
      <c r="G110" s="98"/>
      <c r="H110" s="96"/>
      <c r="I110" s="97"/>
      <c r="K110" s="98"/>
      <c r="L110" s="96"/>
      <c r="M110" s="97"/>
    </row>
    <row r="111" spans="3:13" x14ac:dyDescent="0.3">
      <c r="C111" s="98"/>
      <c r="D111" s="99"/>
      <c r="E111" s="97"/>
      <c r="G111" s="98"/>
      <c r="H111" s="96"/>
      <c r="I111" s="97"/>
      <c r="K111" s="98"/>
      <c r="L111" s="96"/>
      <c r="M111" s="97"/>
    </row>
    <row r="112" spans="3:13" x14ac:dyDescent="0.3">
      <c r="C112" s="98"/>
      <c r="D112" s="99"/>
      <c r="E112" s="97"/>
      <c r="G112" s="98"/>
      <c r="H112" s="96"/>
      <c r="I112" s="97"/>
      <c r="K112" s="98"/>
      <c r="L112" s="96"/>
      <c r="M112" s="97"/>
    </row>
    <row r="113" spans="3:13" x14ac:dyDescent="0.3">
      <c r="C113" s="98"/>
      <c r="D113" s="99"/>
      <c r="E113" s="97"/>
      <c r="G113" s="98"/>
      <c r="H113" s="96"/>
      <c r="I113" s="97"/>
      <c r="K113" s="98"/>
      <c r="L113" s="96"/>
      <c r="M113" s="97"/>
    </row>
    <row r="114" spans="3:13" x14ac:dyDescent="0.3">
      <c r="C114" s="98"/>
      <c r="D114" s="99"/>
      <c r="E114" s="97"/>
      <c r="G114" s="98"/>
      <c r="H114" s="96"/>
      <c r="I114" s="97"/>
      <c r="K114" s="98"/>
      <c r="L114" s="96"/>
      <c r="M114" s="97"/>
    </row>
    <row r="115" spans="3:13" x14ac:dyDescent="0.3">
      <c r="C115" s="98"/>
      <c r="D115" s="99"/>
      <c r="E115" s="97"/>
      <c r="G115" s="98"/>
      <c r="H115" s="96"/>
      <c r="I115" s="97"/>
      <c r="K115" s="98"/>
      <c r="L115" s="96"/>
      <c r="M115" s="97"/>
    </row>
    <row r="116" spans="3:13" x14ac:dyDescent="0.3">
      <c r="C116" s="98"/>
      <c r="D116" s="99"/>
      <c r="E116" s="97"/>
      <c r="G116" s="98"/>
      <c r="H116" s="96"/>
      <c r="I116" s="97"/>
      <c r="K116" s="98"/>
      <c r="L116" s="96"/>
      <c r="M116" s="97"/>
    </row>
    <row r="117" spans="3:13" x14ac:dyDescent="0.3">
      <c r="C117" s="98"/>
      <c r="D117" s="99"/>
      <c r="E117" s="97"/>
      <c r="G117" s="98"/>
      <c r="H117" s="96"/>
      <c r="I117" s="97"/>
      <c r="K117" s="98"/>
      <c r="L117" s="96"/>
      <c r="M117" s="97"/>
    </row>
    <row r="118" spans="3:13" x14ac:dyDescent="0.3">
      <c r="C118" s="98"/>
      <c r="D118" s="99"/>
      <c r="E118" s="97"/>
      <c r="G118" s="98"/>
      <c r="H118" s="96"/>
      <c r="I118" s="97"/>
      <c r="K118" s="98"/>
      <c r="L118" s="96"/>
      <c r="M118" s="97"/>
    </row>
    <row r="119" spans="3:13" x14ac:dyDescent="0.3">
      <c r="C119" s="98"/>
      <c r="D119" s="99"/>
      <c r="E119" s="97"/>
      <c r="G119" s="98"/>
      <c r="H119" s="96"/>
      <c r="I119" s="97"/>
      <c r="K119" s="98"/>
      <c r="L119" s="96"/>
      <c r="M119" s="97"/>
    </row>
    <row r="120" spans="3:13" x14ac:dyDescent="0.3">
      <c r="C120" s="98"/>
      <c r="D120" s="99"/>
      <c r="E120" s="97"/>
      <c r="G120" s="98"/>
      <c r="H120" s="96"/>
      <c r="I120" s="97"/>
      <c r="K120" s="98"/>
      <c r="L120" s="96"/>
      <c r="M120" s="97"/>
    </row>
    <row r="121" spans="3:13" x14ac:dyDescent="0.3">
      <c r="C121" s="98"/>
      <c r="D121" s="99"/>
      <c r="E121" s="97"/>
      <c r="G121" s="98"/>
      <c r="H121" s="96"/>
      <c r="I121" s="97"/>
      <c r="K121" s="98"/>
      <c r="L121" s="96"/>
      <c r="M121" s="97"/>
    </row>
    <row r="122" spans="3:13" x14ac:dyDescent="0.3">
      <c r="C122" s="98"/>
      <c r="D122" s="99"/>
      <c r="E122" s="97"/>
      <c r="G122" s="98"/>
      <c r="H122" s="96"/>
      <c r="I122" s="97"/>
      <c r="K122" s="98"/>
      <c r="L122" s="96"/>
      <c r="M122" s="97"/>
    </row>
    <row r="123" spans="3:13" x14ac:dyDescent="0.3">
      <c r="C123" s="98"/>
      <c r="D123" s="99"/>
      <c r="E123" s="97"/>
      <c r="G123" s="98"/>
      <c r="H123" s="96"/>
      <c r="I123" s="97"/>
      <c r="K123" s="98"/>
      <c r="L123" s="96"/>
      <c r="M123" s="97"/>
    </row>
    <row r="124" spans="3:13" x14ac:dyDescent="0.3">
      <c r="C124" s="98"/>
      <c r="D124" s="99"/>
      <c r="E124" s="97"/>
      <c r="G124" s="98"/>
      <c r="H124" s="96"/>
      <c r="I124" s="97"/>
      <c r="K124" s="98"/>
      <c r="L124" s="96"/>
      <c r="M124" s="97"/>
    </row>
    <row r="125" spans="3:13" x14ac:dyDescent="0.3">
      <c r="C125" s="98"/>
      <c r="D125" s="99"/>
      <c r="E125" s="97"/>
      <c r="G125" s="98"/>
      <c r="H125" s="96"/>
      <c r="I125" s="97"/>
      <c r="K125" s="98"/>
      <c r="L125" s="96"/>
      <c r="M125" s="97"/>
    </row>
    <row r="126" spans="3:13" x14ac:dyDescent="0.3">
      <c r="C126" s="98"/>
      <c r="D126" s="99"/>
      <c r="E126" s="97"/>
      <c r="G126" s="98"/>
      <c r="H126" s="96"/>
      <c r="I126" s="97"/>
      <c r="K126" s="98"/>
      <c r="L126" s="96"/>
      <c r="M126" s="97"/>
    </row>
    <row r="127" spans="3:13" x14ac:dyDescent="0.3">
      <c r="C127" s="98"/>
      <c r="D127" s="99"/>
      <c r="E127" s="97"/>
      <c r="G127" s="98"/>
      <c r="H127" s="96"/>
      <c r="I127" s="97"/>
      <c r="K127" s="98"/>
      <c r="L127" s="96"/>
      <c r="M127" s="97"/>
    </row>
    <row r="128" spans="3:13" x14ac:dyDescent="0.3">
      <c r="C128" s="98"/>
      <c r="D128" s="99"/>
      <c r="E128" s="97"/>
      <c r="G128" s="98"/>
      <c r="H128" s="96"/>
      <c r="I128" s="97"/>
      <c r="K128" s="98"/>
      <c r="L128" s="96"/>
      <c r="M128" s="97"/>
    </row>
    <row r="129" spans="3:13" x14ac:dyDescent="0.3">
      <c r="C129" s="98"/>
      <c r="D129" s="99"/>
      <c r="E129" s="97"/>
      <c r="G129" s="98"/>
      <c r="H129" s="96"/>
      <c r="I129" s="97"/>
      <c r="K129" s="98"/>
      <c r="L129" s="96"/>
      <c r="M129" s="97"/>
    </row>
    <row r="130" spans="3:13" x14ac:dyDescent="0.3">
      <c r="C130" s="98"/>
      <c r="D130" s="99"/>
      <c r="E130" s="97"/>
      <c r="G130" s="98"/>
      <c r="H130" s="96"/>
      <c r="I130" s="97"/>
      <c r="K130" s="98"/>
      <c r="L130" s="96"/>
      <c r="M130" s="97"/>
    </row>
    <row r="131" spans="3:13" x14ac:dyDescent="0.3">
      <c r="C131" s="98"/>
      <c r="D131" s="99"/>
      <c r="E131" s="97"/>
      <c r="G131" s="98"/>
      <c r="H131" s="96"/>
      <c r="I131" s="97"/>
      <c r="K131" s="98"/>
      <c r="L131" s="96"/>
      <c r="M131" s="97"/>
    </row>
    <row r="132" spans="3:13" x14ac:dyDescent="0.3">
      <c r="C132" s="98"/>
      <c r="D132" s="99"/>
      <c r="E132" s="97"/>
      <c r="G132" s="98"/>
      <c r="H132" s="96"/>
      <c r="I132" s="97"/>
      <c r="K132" s="98"/>
      <c r="L132" s="96"/>
      <c r="M132" s="97"/>
    </row>
    <row r="133" spans="3:13" x14ac:dyDescent="0.3">
      <c r="C133" s="98"/>
      <c r="D133" s="99"/>
      <c r="E133" s="97"/>
      <c r="G133" s="98"/>
      <c r="H133" s="96"/>
      <c r="I133" s="97"/>
      <c r="K133" s="98"/>
      <c r="L133" s="96"/>
      <c r="M133" s="97"/>
    </row>
    <row r="134" spans="3:13" x14ac:dyDescent="0.3">
      <c r="C134" s="98"/>
      <c r="D134" s="99"/>
      <c r="E134" s="97"/>
      <c r="G134" s="98"/>
      <c r="H134" s="96"/>
      <c r="I134" s="97"/>
      <c r="K134" s="98"/>
      <c r="L134" s="96"/>
      <c r="M134" s="97"/>
    </row>
    <row r="135" spans="3:13" x14ac:dyDescent="0.3">
      <c r="C135" s="98"/>
      <c r="D135" s="99"/>
      <c r="E135" s="97"/>
      <c r="G135" s="98"/>
      <c r="H135" s="96"/>
      <c r="I135" s="97"/>
      <c r="K135" s="98"/>
      <c r="L135" s="96"/>
      <c r="M135" s="97"/>
    </row>
    <row r="136" spans="3:13" x14ac:dyDescent="0.3">
      <c r="C136" s="98"/>
      <c r="D136" s="99"/>
      <c r="E136" s="97"/>
      <c r="G136" s="98"/>
      <c r="H136" s="96"/>
      <c r="I136" s="97"/>
      <c r="K136" s="98"/>
      <c r="L136" s="96"/>
      <c r="M136" s="97"/>
    </row>
    <row r="137" spans="3:13" x14ac:dyDescent="0.3">
      <c r="C137" s="98"/>
      <c r="D137" s="99"/>
      <c r="E137" s="97"/>
      <c r="G137" s="98"/>
      <c r="H137" s="96"/>
      <c r="I137" s="97"/>
      <c r="K137" s="98"/>
      <c r="L137" s="96"/>
      <c r="M137" s="97"/>
    </row>
    <row r="138" spans="3:13" x14ac:dyDescent="0.3">
      <c r="C138" s="98"/>
      <c r="D138" s="99"/>
      <c r="E138" s="97"/>
      <c r="G138" s="98"/>
      <c r="H138" s="96"/>
      <c r="I138" s="97"/>
      <c r="K138" s="98"/>
      <c r="L138" s="96"/>
      <c r="M138" s="97"/>
    </row>
    <row r="139" spans="3:13" x14ac:dyDescent="0.3">
      <c r="C139" s="98"/>
      <c r="D139" s="99"/>
      <c r="E139" s="97"/>
      <c r="G139" s="98"/>
      <c r="H139" s="96"/>
      <c r="I139" s="97"/>
      <c r="K139" s="98"/>
      <c r="L139" s="96"/>
      <c r="M139" s="97"/>
    </row>
    <row r="140" spans="3:13" x14ac:dyDescent="0.3">
      <c r="C140" s="98"/>
      <c r="D140" s="99"/>
      <c r="E140" s="97"/>
      <c r="G140" s="98"/>
      <c r="H140" s="96"/>
      <c r="I140" s="97"/>
      <c r="K140" s="98"/>
      <c r="L140" s="96"/>
      <c r="M140" s="97"/>
    </row>
    <row r="141" spans="3:13" x14ac:dyDescent="0.3">
      <c r="C141" s="98"/>
      <c r="D141" s="99"/>
      <c r="E141" s="97"/>
      <c r="G141" s="98"/>
      <c r="H141" s="96"/>
      <c r="I141" s="97"/>
      <c r="K141" s="98"/>
      <c r="L141" s="96"/>
      <c r="M141" s="97"/>
    </row>
    <row r="142" spans="3:13" x14ac:dyDescent="0.3">
      <c r="C142" s="98"/>
      <c r="D142" s="99"/>
      <c r="E142" s="97"/>
      <c r="G142" s="98"/>
      <c r="H142" s="96"/>
      <c r="I142" s="97"/>
      <c r="K142" s="98"/>
      <c r="L142" s="96"/>
      <c r="M142" s="97"/>
    </row>
    <row r="143" spans="3:13" x14ac:dyDescent="0.3">
      <c r="C143" s="98"/>
      <c r="D143" s="99"/>
      <c r="E143" s="97"/>
      <c r="G143" s="98"/>
      <c r="H143" s="96"/>
      <c r="I143" s="97"/>
      <c r="K143" s="98"/>
      <c r="L143" s="96"/>
      <c r="M143" s="97"/>
    </row>
    <row r="144" spans="3:13" x14ac:dyDescent="0.3">
      <c r="C144" s="98"/>
      <c r="D144" s="99"/>
      <c r="E144" s="97"/>
      <c r="G144" s="98"/>
      <c r="H144" s="96"/>
      <c r="I144" s="97"/>
      <c r="K144" s="98"/>
      <c r="L144" s="96"/>
      <c r="M144" s="97"/>
    </row>
    <row r="145" spans="3:13" x14ac:dyDescent="0.3">
      <c r="C145" s="98"/>
      <c r="D145" s="99"/>
      <c r="E145" s="97"/>
      <c r="G145" s="98"/>
      <c r="H145" s="96"/>
      <c r="I145" s="97"/>
      <c r="K145" s="98"/>
      <c r="L145" s="96"/>
      <c r="M145" s="97"/>
    </row>
    <row r="146" spans="3:13" x14ac:dyDescent="0.3">
      <c r="C146" s="98"/>
      <c r="D146" s="99"/>
      <c r="E146" s="97"/>
      <c r="G146" s="98"/>
      <c r="H146" s="96"/>
      <c r="I146" s="97"/>
      <c r="K146" s="98"/>
      <c r="L146" s="96"/>
      <c r="M146" s="97"/>
    </row>
    <row r="147" spans="3:13" x14ac:dyDescent="0.3">
      <c r="C147" s="98"/>
      <c r="D147" s="99"/>
      <c r="E147" s="97"/>
      <c r="G147" s="98"/>
      <c r="H147" s="96"/>
      <c r="I147" s="97"/>
      <c r="K147" s="98"/>
      <c r="L147" s="96"/>
      <c r="M147" s="97"/>
    </row>
    <row r="148" spans="3:13" x14ac:dyDescent="0.3">
      <c r="C148" s="98"/>
      <c r="D148" s="99"/>
      <c r="E148" s="97"/>
      <c r="G148" s="98"/>
      <c r="H148" s="96"/>
      <c r="I148" s="97"/>
      <c r="K148" s="98"/>
      <c r="L148" s="96"/>
      <c r="M148" s="97"/>
    </row>
    <row r="149" spans="3:13" x14ac:dyDescent="0.3">
      <c r="C149" s="98"/>
      <c r="D149" s="99"/>
      <c r="E149" s="97"/>
      <c r="G149" s="98"/>
      <c r="H149" s="96"/>
      <c r="I149" s="97"/>
      <c r="K149" s="98"/>
      <c r="L149" s="96"/>
      <c r="M149" s="97"/>
    </row>
    <row r="150" spans="3:13" x14ac:dyDescent="0.3">
      <c r="C150" s="98"/>
      <c r="D150" s="99"/>
      <c r="E150" s="97"/>
      <c r="G150" s="98"/>
      <c r="H150" s="96"/>
      <c r="I150" s="97"/>
      <c r="K150" s="98"/>
      <c r="L150" s="96"/>
      <c r="M150" s="97"/>
    </row>
    <row r="151" spans="3:13" x14ac:dyDescent="0.3">
      <c r="C151" s="98"/>
      <c r="D151" s="99"/>
      <c r="E151" s="97"/>
      <c r="G151" s="98"/>
      <c r="H151" s="96"/>
      <c r="I151" s="97"/>
      <c r="K151" s="98"/>
      <c r="L151" s="96"/>
      <c r="M151" s="97"/>
    </row>
    <row r="152" spans="3:13" x14ac:dyDescent="0.3">
      <c r="C152" s="98"/>
      <c r="D152" s="99"/>
      <c r="E152" s="97"/>
      <c r="G152" s="98"/>
      <c r="H152" s="96"/>
      <c r="I152" s="97"/>
      <c r="K152" s="98"/>
      <c r="L152" s="96"/>
      <c r="M152" s="97"/>
    </row>
    <row r="153" spans="3:13" x14ac:dyDescent="0.3">
      <c r="C153" s="98"/>
      <c r="D153" s="99"/>
      <c r="E153" s="97"/>
      <c r="G153" s="98"/>
      <c r="H153" s="96"/>
      <c r="I153" s="97"/>
      <c r="K153" s="98"/>
      <c r="L153" s="96"/>
      <c r="M153" s="97"/>
    </row>
    <row r="154" spans="3:13" x14ac:dyDescent="0.3">
      <c r="C154" s="98"/>
      <c r="D154" s="99"/>
      <c r="E154" s="97"/>
      <c r="G154" s="98"/>
      <c r="H154" s="96"/>
      <c r="I154" s="97"/>
      <c r="K154" s="98"/>
      <c r="L154" s="96"/>
      <c r="M154" s="97"/>
    </row>
    <row r="155" spans="3:13" x14ac:dyDescent="0.3">
      <c r="C155" s="98"/>
      <c r="D155" s="99"/>
      <c r="E155" s="97"/>
      <c r="G155" s="98"/>
      <c r="H155" s="96"/>
      <c r="I155" s="97"/>
      <c r="K155" s="98"/>
      <c r="L155" s="96"/>
      <c r="M155" s="97"/>
    </row>
    <row r="156" spans="3:13" x14ac:dyDescent="0.3">
      <c r="C156" s="98"/>
      <c r="D156" s="99"/>
      <c r="E156" s="97"/>
      <c r="G156" s="98"/>
      <c r="H156" s="96"/>
      <c r="I156" s="97"/>
      <c r="K156" s="98"/>
      <c r="L156" s="96"/>
      <c r="M156" s="97"/>
    </row>
    <row r="157" spans="3:13" x14ac:dyDescent="0.3">
      <c r="C157" s="98"/>
      <c r="D157" s="99"/>
      <c r="E157" s="97"/>
      <c r="G157" s="98"/>
      <c r="H157" s="96"/>
      <c r="I157" s="97"/>
      <c r="K157" s="98"/>
      <c r="L157" s="96"/>
      <c r="M157" s="97"/>
    </row>
    <row r="158" spans="3:13" x14ac:dyDescent="0.3">
      <c r="C158" s="98"/>
      <c r="D158" s="99"/>
      <c r="E158" s="97"/>
      <c r="G158" s="98"/>
      <c r="H158" s="96"/>
      <c r="I158" s="97"/>
      <c r="K158" s="98"/>
      <c r="L158" s="96"/>
      <c r="M158" s="97"/>
    </row>
    <row r="159" spans="3:13" x14ac:dyDescent="0.3">
      <c r="C159" s="98"/>
      <c r="D159" s="99"/>
      <c r="E159" s="97"/>
      <c r="G159" s="98"/>
      <c r="H159" s="96"/>
      <c r="I159" s="97"/>
      <c r="K159" s="98"/>
      <c r="L159" s="96"/>
      <c r="M159" s="97"/>
    </row>
    <row r="160" spans="3:13" x14ac:dyDescent="0.3">
      <c r="C160" s="98"/>
      <c r="D160" s="99"/>
      <c r="E160" s="97"/>
      <c r="G160" s="98"/>
      <c r="H160" s="96"/>
      <c r="I160" s="97"/>
      <c r="K160" s="98"/>
      <c r="L160" s="96"/>
      <c r="M160" s="97"/>
    </row>
    <row r="161" spans="3:13" x14ac:dyDescent="0.3">
      <c r="C161" s="98"/>
      <c r="D161" s="99"/>
      <c r="E161" s="97"/>
      <c r="G161" s="98"/>
      <c r="H161" s="96"/>
      <c r="I161" s="97"/>
      <c r="K161" s="98"/>
      <c r="L161" s="96"/>
      <c r="M161" s="97"/>
    </row>
    <row r="162" spans="3:13" x14ac:dyDescent="0.3">
      <c r="C162" s="98"/>
      <c r="D162" s="99"/>
      <c r="E162" s="97"/>
      <c r="G162" s="98"/>
      <c r="H162" s="96"/>
      <c r="I162" s="97"/>
      <c r="K162" s="98"/>
      <c r="L162" s="96"/>
      <c r="M162" s="97"/>
    </row>
    <row r="163" spans="3:13" x14ac:dyDescent="0.3">
      <c r="C163" s="98"/>
      <c r="D163" s="99"/>
      <c r="E163" s="97"/>
      <c r="G163" s="98"/>
      <c r="H163" s="96"/>
      <c r="I163" s="97"/>
      <c r="K163" s="98"/>
      <c r="L163" s="96"/>
      <c r="M163" s="97"/>
    </row>
    <row r="164" spans="3:13" x14ac:dyDescent="0.3">
      <c r="C164" s="98"/>
      <c r="D164" s="99"/>
      <c r="E164" s="97"/>
      <c r="G164" s="98"/>
      <c r="H164" s="96"/>
      <c r="I164" s="97"/>
      <c r="K164" s="98"/>
      <c r="L164" s="96"/>
      <c r="M164" s="97"/>
    </row>
    <row r="165" spans="3:13" x14ac:dyDescent="0.3">
      <c r="C165" s="98"/>
      <c r="D165" s="99"/>
      <c r="E165" s="97"/>
      <c r="G165" s="98"/>
      <c r="H165" s="96"/>
      <c r="I165" s="97"/>
      <c r="K165" s="98"/>
      <c r="L165" s="96"/>
      <c r="M165" s="97"/>
    </row>
    <row r="166" spans="3:13" x14ac:dyDescent="0.3">
      <c r="C166" s="98"/>
      <c r="D166" s="99"/>
      <c r="E166" s="97"/>
      <c r="G166" s="98"/>
      <c r="H166" s="96"/>
      <c r="I166" s="97"/>
      <c r="K166" s="98"/>
      <c r="L166" s="96"/>
      <c r="M166" s="97"/>
    </row>
    <row r="167" spans="3:13" x14ac:dyDescent="0.3">
      <c r="C167" s="98"/>
      <c r="D167" s="99"/>
      <c r="E167" s="97"/>
      <c r="G167" s="98"/>
      <c r="H167" s="96"/>
      <c r="I167" s="97"/>
      <c r="K167" s="98"/>
      <c r="L167" s="96"/>
      <c r="M167" s="97"/>
    </row>
    <row r="168" spans="3:13" x14ac:dyDescent="0.3">
      <c r="C168" s="98"/>
      <c r="D168" s="99"/>
      <c r="E168" s="97"/>
      <c r="G168" s="98"/>
      <c r="H168" s="96"/>
      <c r="I168" s="97"/>
      <c r="K168" s="98"/>
      <c r="L168" s="96"/>
      <c r="M168" s="97"/>
    </row>
    <row r="169" spans="3:13" x14ac:dyDescent="0.3">
      <c r="C169" s="98"/>
      <c r="D169" s="99"/>
      <c r="E169" s="97"/>
      <c r="G169" s="98"/>
      <c r="H169" s="96"/>
      <c r="I169" s="97"/>
      <c r="K169" s="98"/>
      <c r="L169" s="96"/>
      <c r="M169" s="97"/>
    </row>
    <row r="170" spans="3:13" x14ac:dyDescent="0.3">
      <c r="C170" s="98"/>
      <c r="D170" s="99"/>
      <c r="E170" s="97"/>
      <c r="G170" s="98"/>
      <c r="H170" s="96"/>
      <c r="I170" s="97"/>
      <c r="K170" s="98"/>
      <c r="L170" s="96"/>
      <c r="M170" s="97"/>
    </row>
    <row r="171" spans="3:13" x14ac:dyDescent="0.3">
      <c r="C171" s="98"/>
      <c r="D171" s="99"/>
      <c r="E171" s="97"/>
      <c r="G171" s="98"/>
      <c r="H171" s="96"/>
      <c r="I171" s="97"/>
      <c r="K171" s="98"/>
      <c r="L171" s="96"/>
      <c r="M171" s="97"/>
    </row>
    <row r="172" spans="3:13" x14ac:dyDescent="0.3">
      <c r="C172" s="98"/>
      <c r="D172" s="99"/>
      <c r="E172" s="97"/>
      <c r="G172" s="98"/>
      <c r="H172" s="96"/>
      <c r="I172" s="97"/>
      <c r="K172" s="98"/>
      <c r="L172" s="96"/>
      <c r="M172" s="97"/>
    </row>
    <row r="173" spans="3:13" x14ac:dyDescent="0.3">
      <c r="C173" s="98"/>
      <c r="D173" s="99"/>
      <c r="E173" s="97"/>
      <c r="G173" s="98"/>
      <c r="H173" s="96"/>
      <c r="I173" s="97"/>
      <c r="K173" s="98"/>
      <c r="L173" s="96"/>
      <c r="M173" s="97"/>
    </row>
    <row r="174" spans="3:13" x14ac:dyDescent="0.3">
      <c r="C174" s="98"/>
      <c r="D174" s="99"/>
      <c r="E174" s="97"/>
      <c r="G174" s="98"/>
      <c r="H174" s="96"/>
      <c r="I174" s="97"/>
      <c r="K174" s="98"/>
      <c r="L174" s="96"/>
      <c r="M174" s="97"/>
    </row>
    <row r="175" spans="3:13" x14ac:dyDescent="0.3">
      <c r="C175" s="98"/>
      <c r="D175" s="99"/>
      <c r="E175" s="97"/>
      <c r="G175" s="98"/>
      <c r="H175" s="96"/>
      <c r="I175" s="97"/>
      <c r="K175" s="98"/>
      <c r="L175" s="96"/>
      <c r="M175" s="97"/>
    </row>
    <row r="176" spans="3:13" x14ac:dyDescent="0.3">
      <c r="C176" s="98"/>
      <c r="D176" s="99"/>
      <c r="E176" s="97"/>
      <c r="G176" s="98"/>
      <c r="H176" s="96"/>
      <c r="I176" s="97"/>
      <c r="K176" s="98"/>
      <c r="L176" s="96"/>
      <c r="M176" s="97"/>
    </row>
    <row r="177" spans="3:13" x14ac:dyDescent="0.3">
      <c r="C177" s="98"/>
      <c r="D177" s="99"/>
      <c r="E177" s="97"/>
      <c r="G177" s="98"/>
      <c r="H177" s="96"/>
      <c r="I177" s="97"/>
      <c r="K177" s="98"/>
      <c r="L177" s="96"/>
      <c r="M177" s="97"/>
    </row>
    <row r="178" spans="3:13" x14ac:dyDescent="0.3">
      <c r="C178" s="98"/>
      <c r="D178" s="99"/>
      <c r="E178" s="97"/>
      <c r="G178" s="98"/>
      <c r="H178" s="96"/>
      <c r="I178" s="97"/>
      <c r="K178" s="98"/>
      <c r="L178" s="96"/>
      <c r="M178" s="97"/>
    </row>
    <row r="179" spans="3:13" x14ac:dyDescent="0.3">
      <c r="C179" s="98"/>
      <c r="D179" s="99"/>
      <c r="E179" s="97"/>
      <c r="G179" s="98"/>
      <c r="H179" s="96"/>
      <c r="I179" s="97"/>
      <c r="K179" s="98"/>
      <c r="L179" s="96"/>
      <c r="M179" s="97"/>
    </row>
    <row r="180" spans="3:13" x14ac:dyDescent="0.3">
      <c r="C180" s="98"/>
      <c r="D180" s="99"/>
      <c r="E180" s="97"/>
      <c r="G180" s="98"/>
      <c r="H180" s="96"/>
      <c r="I180" s="97"/>
      <c r="K180" s="98"/>
      <c r="L180" s="96"/>
      <c r="M180" s="97"/>
    </row>
    <row r="181" spans="3:13" x14ac:dyDescent="0.3">
      <c r="C181" s="98"/>
      <c r="D181" s="99"/>
      <c r="E181" s="97"/>
      <c r="G181" s="98"/>
      <c r="H181" s="96"/>
      <c r="I181" s="97"/>
      <c r="K181" s="98"/>
      <c r="L181" s="96"/>
      <c r="M181" s="97"/>
    </row>
    <row r="182" spans="3:13" x14ac:dyDescent="0.3">
      <c r="C182" s="98"/>
      <c r="D182" s="99"/>
      <c r="E182" s="97"/>
      <c r="G182" s="98"/>
      <c r="H182" s="96"/>
      <c r="I182" s="97"/>
      <c r="K182" s="98"/>
      <c r="L182" s="96"/>
      <c r="M182" s="97"/>
    </row>
    <row r="183" spans="3:13" x14ac:dyDescent="0.3">
      <c r="C183" s="98"/>
      <c r="D183" s="99"/>
      <c r="E183" s="97"/>
      <c r="G183" s="98"/>
      <c r="H183" s="96"/>
      <c r="I183" s="97"/>
      <c r="K183" s="98"/>
      <c r="L183" s="96"/>
      <c r="M183" s="97"/>
    </row>
    <row r="184" spans="3:13" x14ac:dyDescent="0.3">
      <c r="C184" s="98"/>
      <c r="D184" s="99"/>
      <c r="E184" s="97"/>
      <c r="G184" s="98"/>
      <c r="H184" s="96"/>
      <c r="I184" s="97"/>
      <c r="K184" s="98"/>
      <c r="L184" s="96"/>
      <c r="M184" s="97"/>
    </row>
    <row r="185" spans="3:13" x14ac:dyDescent="0.3">
      <c r="C185" s="98"/>
      <c r="D185" s="99"/>
      <c r="E185" s="97"/>
      <c r="G185" s="98"/>
      <c r="H185" s="96"/>
      <c r="I185" s="97"/>
      <c r="K185" s="98"/>
      <c r="L185" s="96"/>
      <c r="M185" s="97"/>
    </row>
    <row r="186" spans="3:13" x14ac:dyDescent="0.3">
      <c r="C186" s="98"/>
      <c r="D186" s="99"/>
      <c r="E186" s="97"/>
      <c r="G186" s="98"/>
      <c r="H186" s="96"/>
      <c r="I186" s="97"/>
      <c r="K186" s="98"/>
      <c r="L186" s="96"/>
      <c r="M186" s="97"/>
    </row>
    <row r="187" spans="3:13" x14ac:dyDescent="0.3">
      <c r="C187" s="98"/>
      <c r="D187" s="99"/>
      <c r="E187" s="97"/>
      <c r="G187" s="98"/>
      <c r="H187" s="96"/>
      <c r="I187" s="97"/>
      <c r="K187" s="98"/>
      <c r="L187" s="96"/>
      <c r="M187" s="97"/>
    </row>
    <row r="188" spans="3:13" x14ac:dyDescent="0.3">
      <c r="C188" s="98"/>
      <c r="D188" s="99"/>
      <c r="E188" s="97"/>
      <c r="G188" s="98"/>
      <c r="H188" s="96"/>
      <c r="I188" s="97"/>
      <c r="K188" s="98"/>
      <c r="L188" s="96"/>
      <c r="M188" s="97"/>
    </row>
    <row r="189" spans="3:13" x14ac:dyDescent="0.3">
      <c r="C189" s="98"/>
      <c r="D189" s="99"/>
      <c r="E189" s="97"/>
      <c r="G189" s="98"/>
      <c r="H189" s="96"/>
      <c r="I189" s="97"/>
      <c r="K189" s="98"/>
      <c r="L189" s="96"/>
      <c r="M189" s="97"/>
    </row>
    <row r="190" spans="3:13" x14ac:dyDescent="0.3">
      <c r="C190" s="98"/>
      <c r="D190" s="99"/>
      <c r="E190" s="97"/>
      <c r="G190" s="98"/>
      <c r="H190" s="96"/>
      <c r="I190" s="97"/>
      <c r="K190" s="98"/>
      <c r="L190" s="96"/>
      <c r="M190" s="97"/>
    </row>
    <row r="191" spans="3:13" x14ac:dyDescent="0.3">
      <c r="C191" s="98"/>
      <c r="D191" s="99"/>
      <c r="E191" s="97"/>
      <c r="G191" s="98"/>
      <c r="H191" s="96"/>
      <c r="I191" s="97"/>
      <c r="K191" s="98"/>
      <c r="L191" s="96"/>
      <c r="M191" s="97"/>
    </row>
    <row r="192" spans="3:13" x14ac:dyDescent="0.3">
      <c r="C192" s="98"/>
      <c r="D192" s="99"/>
      <c r="E192" s="97"/>
      <c r="G192" s="98"/>
      <c r="H192" s="96"/>
      <c r="I192" s="97"/>
      <c r="K192" s="98"/>
      <c r="L192" s="96"/>
      <c r="M192" s="97"/>
    </row>
    <row r="193" spans="3:13" x14ac:dyDescent="0.3">
      <c r="C193" s="98"/>
      <c r="D193" s="99"/>
      <c r="E193" s="97"/>
      <c r="G193" s="98"/>
      <c r="H193" s="96"/>
      <c r="I193" s="97"/>
      <c r="K193" s="98"/>
      <c r="L193" s="96"/>
      <c r="M193" s="97"/>
    </row>
    <row r="194" spans="3:13" x14ac:dyDescent="0.3">
      <c r="C194" s="98"/>
      <c r="D194" s="99"/>
      <c r="E194" s="97"/>
      <c r="G194" s="98"/>
      <c r="H194" s="96"/>
      <c r="I194" s="97"/>
      <c r="K194" s="98"/>
      <c r="L194" s="96"/>
      <c r="M194" s="97"/>
    </row>
    <row r="195" spans="3:13" x14ac:dyDescent="0.3">
      <c r="C195" s="98"/>
      <c r="D195" s="99"/>
      <c r="E195" s="97"/>
      <c r="G195" s="98"/>
      <c r="H195" s="96"/>
      <c r="I195" s="97"/>
      <c r="K195" s="98"/>
      <c r="L195" s="96"/>
      <c r="M195" s="97"/>
    </row>
    <row r="196" spans="3:13" x14ac:dyDescent="0.3">
      <c r="C196" s="98"/>
      <c r="D196" s="99"/>
      <c r="E196" s="97"/>
      <c r="G196" s="98"/>
      <c r="H196" s="96"/>
      <c r="I196" s="97"/>
      <c r="K196" s="98"/>
      <c r="L196" s="96"/>
      <c r="M196" s="97"/>
    </row>
    <row r="197" spans="3:13" x14ac:dyDescent="0.3">
      <c r="C197" s="98"/>
      <c r="D197" s="99"/>
      <c r="E197" s="97"/>
      <c r="G197" s="98"/>
      <c r="H197" s="96"/>
      <c r="I197" s="97"/>
      <c r="K197" s="98"/>
      <c r="L197" s="96"/>
      <c r="M197" s="97"/>
    </row>
    <row r="198" spans="3:13" x14ac:dyDescent="0.3">
      <c r="C198" s="98"/>
      <c r="D198" s="99"/>
      <c r="E198" s="97"/>
      <c r="G198" s="98"/>
      <c r="H198" s="96"/>
      <c r="I198" s="97"/>
      <c r="K198" s="98"/>
      <c r="L198" s="96"/>
      <c r="M198" s="97"/>
    </row>
    <row r="199" spans="3:13" x14ac:dyDescent="0.3">
      <c r="C199" s="98"/>
      <c r="D199" s="99"/>
      <c r="E199" s="97"/>
      <c r="G199" s="98"/>
      <c r="H199" s="96"/>
      <c r="I199" s="97"/>
      <c r="K199" s="98"/>
      <c r="L199" s="96"/>
      <c r="M199" s="97"/>
    </row>
    <row r="200" spans="3:13" x14ac:dyDescent="0.3">
      <c r="C200" s="98"/>
      <c r="D200" s="99"/>
      <c r="E200" s="97"/>
      <c r="G200" s="98"/>
      <c r="H200" s="96"/>
      <c r="I200" s="97"/>
      <c r="K200" s="98"/>
      <c r="L200" s="96"/>
      <c r="M200" s="97"/>
    </row>
    <row r="201" spans="3:13" x14ac:dyDescent="0.3">
      <c r="C201" s="98"/>
      <c r="D201" s="99"/>
      <c r="E201" s="97"/>
      <c r="G201" s="98"/>
      <c r="H201" s="96"/>
      <c r="I201" s="97"/>
      <c r="K201" s="98"/>
      <c r="L201" s="96"/>
      <c r="M201" s="97"/>
    </row>
    <row r="202" spans="3:13" x14ac:dyDescent="0.3">
      <c r="C202" s="98"/>
      <c r="D202" s="99"/>
      <c r="E202" s="97"/>
      <c r="G202" s="98"/>
      <c r="H202" s="96"/>
      <c r="I202" s="97"/>
      <c r="K202" s="98"/>
      <c r="L202" s="96"/>
      <c r="M202" s="97"/>
    </row>
    <row r="203" spans="3:13" x14ac:dyDescent="0.3">
      <c r="C203" s="98"/>
      <c r="D203" s="99"/>
      <c r="E203" s="97"/>
      <c r="G203" s="98"/>
      <c r="H203" s="96"/>
      <c r="I203" s="97"/>
      <c r="K203" s="98"/>
      <c r="L203" s="96"/>
      <c r="M203" s="97"/>
    </row>
    <row r="204" spans="3:13" x14ac:dyDescent="0.3">
      <c r="C204" s="98"/>
      <c r="D204" s="99"/>
      <c r="E204" s="97"/>
      <c r="G204" s="98"/>
      <c r="H204" s="96"/>
      <c r="I204" s="97"/>
      <c r="K204" s="98"/>
      <c r="L204" s="96"/>
      <c r="M204" s="97"/>
    </row>
    <row r="205" spans="3:13" x14ac:dyDescent="0.3">
      <c r="C205" s="98"/>
      <c r="D205" s="99"/>
      <c r="E205" s="97"/>
      <c r="G205" s="98"/>
      <c r="H205" s="96"/>
      <c r="I205" s="97"/>
      <c r="K205" s="98"/>
      <c r="L205" s="96"/>
      <c r="M205" s="97"/>
    </row>
    <row r="206" spans="3:13" x14ac:dyDescent="0.3">
      <c r="C206" s="98"/>
      <c r="D206" s="99"/>
      <c r="E206" s="97"/>
      <c r="G206" s="98"/>
      <c r="H206" s="96"/>
      <c r="I206" s="97"/>
      <c r="K206" s="98"/>
      <c r="L206" s="96"/>
      <c r="M206" s="97"/>
    </row>
    <row r="207" spans="3:13" x14ac:dyDescent="0.3">
      <c r="C207" s="98"/>
      <c r="D207" s="99"/>
      <c r="E207" s="97"/>
      <c r="G207" s="98"/>
      <c r="H207" s="96"/>
      <c r="I207" s="97"/>
      <c r="K207" s="98"/>
      <c r="L207" s="96"/>
      <c r="M207" s="97"/>
    </row>
    <row r="208" spans="3:13" x14ac:dyDescent="0.3">
      <c r="C208" s="98"/>
      <c r="D208" s="99"/>
      <c r="E208" s="97"/>
      <c r="G208" s="98"/>
      <c r="H208" s="96"/>
      <c r="I208" s="97"/>
      <c r="K208" s="98"/>
      <c r="L208" s="96"/>
      <c r="M208" s="97"/>
    </row>
    <row r="209" spans="3:13" x14ac:dyDescent="0.3">
      <c r="C209" s="98"/>
      <c r="D209" s="99"/>
      <c r="E209" s="97"/>
      <c r="G209" s="98"/>
      <c r="H209" s="96"/>
      <c r="I209" s="97"/>
      <c r="K209" s="98"/>
      <c r="L209" s="96"/>
      <c r="M209" s="97"/>
    </row>
    <row r="210" spans="3:13" x14ac:dyDescent="0.3">
      <c r="C210" s="98"/>
      <c r="D210" s="99"/>
      <c r="E210" s="97"/>
      <c r="G210" s="98"/>
      <c r="H210" s="96"/>
      <c r="I210" s="97"/>
      <c r="K210" s="98"/>
      <c r="L210" s="96"/>
      <c r="M210" s="97"/>
    </row>
    <row r="211" spans="3:13" x14ac:dyDescent="0.3">
      <c r="C211" s="98"/>
      <c r="D211" s="99"/>
      <c r="E211" s="97"/>
      <c r="G211" s="98"/>
      <c r="H211" s="96"/>
      <c r="I211" s="97"/>
      <c r="K211" s="98"/>
      <c r="L211" s="96"/>
      <c r="M211" s="97"/>
    </row>
    <row r="212" spans="3:13" x14ac:dyDescent="0.3">
      <c r="C212" s="98"/>
      <c r="D212" s="99"/>
      <c r="E212" s="97"/>
      <c r="G212" s="98"/>
      <c r="H212" s="96"/>
      <c r="I212" s="97"/>
      <c r="K212" s="98"/>
      <c r="L212" s="96"/>
      <c r="M212" s="97"/>
    </row>
    <row r="213" spans="3:13" x14ac:dyDescent="0.3">
      <c r="C213" s="98"/>
      <c r="D213" s="99"/>
      <c r="E213" s="97"/>
      <c r="G213" s="98"/>
      <c r="H213" s="96"/>
      <c r="I213" s="97"/>
      <c r="K213" s="98"/>
      <c r="L213" s="96"/>
      <c r="M213" s="97"/>
    </row>
    <row r="214" spans="3:13" x14ac:dyDescent="0.3">
      <c r="C214" s="98"/>
      <c r="D214" s="99"/>
      <c r="E214" s="97"/>
      <c r="G214" s="98"/>
      <c r="H214" s="96"/>
      <c r="I214" s="97"/>
      <c r="K214" s="98"/>
      <c r="L214" s="96"/>
      <c r="M214" s="97"/>
    </row>
    <row r="215" spans="3:13" x14ac:dyDescent="0.3">
      <c r="C215" s="98"/>
      <c r="D215" s="99"/>
      <c r="E215" s="97"/>
      <c r="G215" s="98"/>
      <c r="H215" s="96"/>
      <c r="I215" s="97"/>
      <c r="K215" s="98"/>
      <c r="L215" s="96"/>
      <c r="M215" s="97"/>
    </row>
    <row r="216" spans="3:13" x14ac:dyDescent="0.3">
      <c r="C216" s="98"/>
      <c r="D216" s="99"/>
      <c r="E216" s="97"/>
      <c r="G216" s="98"/>
      <c r="H216" s="96"/>
      <c r="I216" s="97"/>
      <c r="K216" s="98"/>
      <c r="L216" s="96"/>
      <c r="M216" s="97"/>
    </row>
    <row r="217" spans="3:13" x14ac:dyDescent="0.3">
      <c r="C217" s="98"/>
      <c r="D217" s="99"/>
      <c r="E217" s="97"/>
      <c r="G217" s="98"/>
      <c r="H217" s="96"/>
      <c r="I217" s="97"/>
      <c r="K217" s="98"/>
      <c r="L217" s="96"/>
      <c r="M217" s="97"/>
    </row>
    <row r="218" spans="3:13" x14ac:dyDescent="0.3">
      <c r="C218" s="98"/>
      <c r="D218" s="99"/>
      <c r="E218" s="97"/>
      <c r="G218" s="98"/>
      <c r="H218" s="96"/>
      <c r="I218" s="97"/>
      <c r="K218" s="98"/>
      <c r="L218" s="96"/>
      <c r="M218" s="97"/>
    </row>
    <row r="219" spans="3:13" x14ac:dyDescent="0.3">
      <c r="C219" s="98"/>
      <c r="D219" s="99"/>
      <c r="E219" s="97"/>
      <c r="G219" s="98"/>
      <c r="H219" s="96"/>
      <c r="I219" s="97"/>
      <c r="K219" s="98"/>
      <c r="L219" s="96"/>
      <c r="M219" s="97"/>
    </row>
    <row r="220" spans="3:13" x14ac:dyDescent="0.3">
      <c r="C220" s="98"/>
      <c r="D220" s="99"/>
      <c r="E220" s="97"/>
      <c r="G220" s="98"/>
      <c r="H220" s="96"/>
      <c r="I220" s="97"/>
      <c r="K220" s="98"/>
      <c r="L220" s="96"/>
      <c r="M220" s="97"/>
    </row>
    <row r="221" spans="3:13" x14ac:dyDescent="0.3">
      <c r="C221" s="98"/>
      <c r="D221" s="99"/>
      <c r="E221" s="97"/>
      <c r="G221" s="98"/>
      <c r="H221" s="96"/>
      <c r="I221" s="97"/>
      <c r="K221" s="98"/>
      <c r="L221" s="96"/>
      <c r="M221" s="97"/>
    </row>
    <row r="222" spans="3:13" x14ac:dyDescent="0.3">
      <c r="C222" s="98"/>
      <c r="D222" s="99"/>
      <c r="E222" s="97"/>
      <c r="G222" s="98"/>
      <c r="H222" s="96"/>
      <c r="I222" s="97"/>
      <c r="K222" s="98"/>
      <c r="L222" s="96"/>
      <c r="M222" s="97"/>
    </row>
    <row r="223" spans="3:13" x14ac:dyDescent="0.3">
      <c r="C223" s="98"/>
      <c r="D223" s="99"/>
      <c r="E223" s="97"/>
      <c r="G223" s="98"/>
      <c r="H223" s="96"/>
      <c r="I223" s="97"/>
      <c r="K223" s="98"/>
      <c r="L223" s="96"/>
      <c r="M223" s="97"/>
    </row>
    <row r="224" spans="3:13" x14ac:dyDescent="0.3">
      <c r="C224" s="98"/>
      <c r="D224" s="99"/>
      <c r="E224" s="97"/>
      <c r="G224" s="98"/>
      <c r="H224" s="96"/>
      <c r="I224" s="97"/>
      <c r="K224" s="98"/>
      <c r="L224" s="96"/>
      <c r="M224" s="97"/>
    </row>
    <row r="225" spans="3:13" x14ac:dyDescent="0.3">
      <c r="C225" s="98"/>
      <c r="D225" s="99"/>
      <c r="E225" s="97"/>
      <c r="G225" s="98"/>
      <c r="H225" s="96"/>
      <c r="I225" s="97"/>
      <c r="K225" s="98"/>
      <c r="L225" s="96"/>
      <c r="M225" s="97"/>
    </row>
    <row r="226" spans="3:13" x14ac:dyDescent="0.3">
      <c r="C226" s="98"/>
      <c r="D226" s="99"/>
      <c r="E226" s="97"/>
      <c r="G226" s="98"/>
      <c r="H226" s="96"/>
      <c r="I226" s="97"/>
      <c r="K226" s="98"/>
      <c r="L226" s="96"/>
      <c r="M226" s="97"/>
    </row>
    <row r="227" spans="3:13" x14ac:dyDescent="0.3">
      <c r="C227" s="98"/>
      <c r="D227" s="99"/>
      <c r="E227" s="97"/>
      <c r="G227" s="98"/>
      <c r="H227" s="96"/>
      <c r="I227" s="97"/>
      <c r="K227" s="98"/>
      <c r="L227" s="96"/>
      <c r="M227" s="97"/>
    </row>
    <row r="228" spans="3:13" x14ac:dyDescent="0.3">
      <c r="C228" s="98"/>
      <c r="D228" s="99"/>
      <c r="E228" s="97"/>
      <c r="G228" s="98"/>
      <c r="H228" s="96"/>
      <c r="I228" s="97"/>
      <c r="K228" s="98"/>
      <c r="L228" s="96"/>
      <c r="M228" s="97"/>
    </row>
    <row r="229" spans="3:13" x14ac:dyDescent="0.3">
      <c r="C229" s="98"/>
      <c r="D229" s="99"/>
      <c r="E229" s="97"/>
      <c r="G229" s="98"/>
      <c r="H229" s="96"/>
      <c r="I229" s="97"/>
      <c r="K229" s="98"/>
      <c r="L229" s="96"/>
      <c r="M229" s="97"/>
    </row>
    <row r="230" spans="3:13" x14ac:dyDescent="0.3">
      <c r="C230" s="98"/>
      <c r="D230" s="99"/>
      <c r="E230" s="97"/>
      <c r="G230" s="98"/>
      <c r="H230" s="96"/>
      <c r="I230" s="97"/>
      <c r="K230" s="98"/>
      <c r="L230" s="96"/>
      <c r="M230" s="97"/>
    </row>
    <row r="231" spans="3:13" x14ac:dyDescent="0.3">
      <c r="C231" s="98"/>
      <c r="D231" s="99"/>
      <c r="E231" s="97"/>
      <c r="G231" s="98"/>
      <c r="H231" s="96"/>
      <c r="I231" s="97"/>
      <c r="K231" s="98"/>
      <c r="L231" s="96"/>
      <c r="M231" s="97"/>
    </row>
    <row r="232" spans="3:13" x14ac:dyDescent="0.3">
      <c r="C232" s="98"/>
      <c r="D232" s="99"/>
      <c r="E232" s="97"/>
      <c r="G232" s="98"/>
      <c r="H232" s="96"/>
      <c r="I232" s="97"/>
      <c r="K232" s="98"/>
      <c r="L232" s="96"/>
      <c r="M232" s="97"/>
    </row>
    <row r="233" spans="3:13" x14ac:dyDescent="0.3">
      <c r="C233" s="98"/>
      <c r="D233" s="99"/>
      <c r="E233" s="97"/>
      <c r="G233" s="98"/>
      <c r="H233" s="96"/>
      <c r="I233" s="97"/>
      <c r="K233" s="98"/>
      <c r="L233" s="96"/>
      <c r="M233" s="97"/>
    </row>
    <row r="234" spans="3:13" x14ac:dyDescent="0.3">
      <c r="C234" s="98"/>
      <c r="D234" s="99"/>
      <c r="E234" s="97"/>
      <c r="G234" s="98"/>
      <c r="H234" s="96"/>
      <c r="I234" s="97"/>
      <c r="K234" s="98"/>
      <c r="L234" s="96"/>
      <c r="M234" s="97"/>
    </row>
    <row r="235" spans="3:13" x14ac:dyDescent="0.3">
      <c r="C235" s="98"/>
      <c r="D235" s="99"/>
      <c r="E235" s="97"/>
      <c r="G235" s="98"/>
      <c r="H235" s="96"/>
      <c r="I235" s="97"/>
      <c r="K235" s="98"/>
      <c r="L235" s="96"/>
      <c r="M235" s="97"/>
    </row>
    <row r="236" spans="3:13" x14ac:dyDescent="0.3">
      <c r="C236" s="98"/>
      <c r="D236" s="99"/>
      <c r="E236" s="97"/>
      <c r="G236" s="98"/>
      <c r="H236" s="96"/>
      <c r="I236" s="97"/>
      <c r="K236" s="98"/>
      <c r="L236" s="96"/>
      <c r="M236" s="97"/>
    </row>
    <row r="237" spans="3:13" x14ac:dyDescent="0.3">
      <c r="C237" s="98"/>
      <c r="D237" s="99"/>
      <c r="E237" s="97"/>
      <c r="G237" s="98"/>
      <c r="H237" s="96"/>
      <c r="I237" s="97"/>
      <c r="K237" s="98"/>
      <c r="L237" s="96"/>
      <c r="M237" s="97"/>
    </row>
    <row r="238" spans="3:13" x14ac:dyDescent="0.3">
      <c r="C238" s="98"/>
      <c r="D238" s="99"/>
      <c r="E238" s="97"/>
      <c r="G238" s="98"/>
      <c r="H238" s="96"/>
      <c r="I238" s="97"/>
      <c r="K238" s="98"/>
      <c r="L238" s="96"/>
      <c r="M238" s="97"/>
    </row>
    <row r="239" spans="3:13" x14ac:dyDescent="0.3">
      <c r="C239" s="98"/>
      <c r="D239" s="99"/>
      <c r="E239" s="97"/>
      <c r="G239" s="98"/>
      <c r="H239" s="96"/>
      <c r="I239" s="97"/>
      <c r="K239" s="98"/>
      <c r="L239" s="96"/>
      <c r="M239" s="97"/>
    </row>
    <row r="240" spans="3:13" x14ac:dyDescent="0.3">
      <c r="C240" s="98"/>
      <c r="D240" s="99"/>
      <c r="E240" s="97"/>
      <c r="G240" s="98"/>
      <c r="H240" s="96"/>
      <c r="I240" s="97"/>
      <c r="K240" s="98"/>
      <c r="L240" s="96"/>
      <c r="M240" s="97"/>
    </row>
    <row r="241" spans="3:13" x14ac:dyDescent="0.3">
      <c r="C241" s="98"/>
      <c r="D241" s="99"/>
      <c r="E241" s="97"/>
      <c r="G241" s="98"/>
      <c r="H241" s="96"/>
      <c r="I241" s="97"/>
      <c r="K241" s="98"/>
      <c r="L241" s="96"/>
      <c r="M241" s="97"/>
    </row>
    <row r="242" spans="3:13" x14ac:dyDescent="0.3">
      <c r="C242" s="98"/>
      <c r="D242" s="99"/>
      <c r="E242" s="97"/>
      <c r="G242" s="98"/>
      <c r="H242" s="96"/>
      <c r="I242" s="97"/>
      <c r="K242" s="98"/>
      <c r="L242" s="96"/>
      <c r="M242" s="97"/>
    </row>
    <row r="243" spans="3:13" x14ac:dyDescent="0.3">
      <c r="C243" s="98"/>
      <c r="D243" s="99"/>
      <c r="E243" s="97"/>
      <c r="G243" s="98"/>
      <c r="H243" s="96"/>
      <c r="I243" s="97"/>
      <c r="K243" s="98"/>
      <c r="L243" s="96"/>
      <c r="M243" s="97"/>
    </row>
    <row r="244" spans="3:13" x14ac:dyDescent="0.3">
      <c r="C244" s="98"/>
      <c r="D244" s="99"/>
      <c r="E244" s="97"/>
      <c r="G244" s="98"/>
      <c r="H244" s="96"/>
      <c r="I244" s="97"/>
      <c r="K244" s="98"/>
      <c r="L244" s="96"/>
      <c r="M244" s="97"/>
    </row>
    <row r="245" spans="3:13" x14ac:dyDescent="0.3">
      <c r="C245" s="98"/>
      <c r="D245" s="99"/>
      <c r="E245" s="97"/>
      <c r="G245" s="98"/>
      <c r="H245" s="96"/>
      <c r="I245" s="97"/>
      <c r="K245" s="98"/>
      <c r="L245" s="96"/>
      <c r="M245" s="97"/>
    </row>
    <row r="246" spans="3:13" x14ac:dyDescent="0.3">
      <c r="C246" s="98"/>
      <c r="D246" s="99"/>
      <c r="E246" s="97"/>
      <c r="G246" s="98"/>
      <c r="H246" s="96"/>
      <c r="I246" s="97"/>
      <c r="K246" s="98"/>
      <c r="L246" s="96"/>
      <c r="M246" s="97"/>
    </row>
    <row r="247" spans="3:13" x14ac:dyDescent="0.3">
      <c r="C247" s="98"/>
      <c r="D247" s="99"/>
      <c r="E247" s="97"/>
      <c r="G247" s="98"/>
      <c r="H247" s="96"/>
      <c r="I247" s="97"/>
      <c r="K247" s="98"/>
      <c r="L247" s="96"/>
      <c r="M247" s="97"/>
    </row>
    <row r="248" spans="3:13" x14ac:dyDescent="0.3">
      <c r="C248" s="98"/>
      <c r="D248" s="99"/>
      <c r="E248" s="97"/>
      <c r="G248" s="98"/>
      <c r="H248" s="96"/>
      <c r="I248" s="97"/>
      <c r="K248" s="98"/>
      <c r="L248" s="96"/>
      <c r="M248" s="97"/>
    </row>
    <row r="249" spans="3:13" x14ac:dyDescent="0.3">
      <c r="C249" s="98"/>
      <c r="D249" s="99"/>
      <c r="E249" s="97"/>
      <c r="G249" s="98"/>
      <c r="H249" s="96"/>
      <c r="I249" s="97"/>
      <c r="K249" s="98"/>
      <c r="L249" s="96"/>
      <c r="M249" s="97"/>
    </row>
    <row r="250" spans="3:13" x14ac:dyDescent="0.3">
      <c r="C250" s="98"/>
      <c r="D250" s="99"/>
      <c r="E250" s="97"/>
      <c r="G250" s="98"/>
      <c r="H250" s="96"/>
      <c r="I250" s="97"/>
      <c r="K250" s="98"/>
      <c r="L250" s="96"/>
      <c r="M250" s="97"/>
    </row>
    <row r="251" spans="3:13" x14ac:dyDescent="0.3">
      <c r="C251" s="98"/>
      <c r="D251" s="99"/>
      <c r="E251" s="97"/>
      <c r="G251" s="98"/>
      <c r="H251" s="96"/>
      <c r="I251" s="97"/>
      <c r="K251" s="98"/>
      <c r="L251" s="96"/>
      <c r="M251" s="97"/>
    </row>
    <row r="252" spans="3:13" x14ac:dyDescent="0.3">
      <c r="C252" s="98"/>
      <c r="D252" s="99"/>
      <c r="E252" s="97"/>
      <c r="G252" s="98"/>
      <c r="H252" s="96"/>
      <c r="I252" s="97"/>
      <c r="K252" s="98"/>
      <c r="L252" s="96"/>
      <c r="M252" s="97"/>
    </row>
    <row r="253" spans="3:13" x14ac:dyDescent="0.3">
      <c r="C253" s="98"/>
      <c r="D253" s="99"/>
      <c r="E253" s="97"/>
      <c r="G253" s="98"/>
      <c r="H253" s="96"/>
      <c r="I253" s="97"/>
      <c r="K253" s="98"/>
      <c r="L253" s="96"/>
      <c r="M253" s="97"/>
    </row>
    <row r="254" spans="3:13" x14ac:dyDescent="0.3">
      <c r="C254" s="98"/>
      <c r="D254" s="99"/>
      <c r="E254" s="97"/>
      <c r="G254" s="98"/>
      <c r="H254" s="96"/>
      <c r="I254" s="97"/>
      <c r="K254" s="98"/>
      <c r="L254" s="96"/>
      <c r="M254" s="97"/>
    </row>
    <row r="255" spans="3:13" x14ac:dyDescent="0.3">
      <c r="C255" s="98"/>
      <c r="D255" s="99"/>
      <c r="E255" s="97"/>
      <c r="G255" s="98"/>
      <c r="H255" s="96"/>
      <c r="I255" s="97"/>
      <c r="K255" s="98"/>
      <c r="L255" s="96"/>
      <c r="M255" s="97"/>
    </row>
    <row r="256" spans="3:13" x14ac:dyDescent="0.3">
      <c r="C256" s="98"/>
      <c r="D256" s="99"/>
      <c r="E256" s="97"/>
      <c r="G256" s="98"/>
      <c r="H256" s="96"/>
      <c r="I256" s="97"/>
      <c r="K256" s="98"/>
      <c r="L256" s="96"/>
      <c r="M256" s="97"/>
    </row>
    <row r="257" spans="3:13" x14ac:dyDescent="0.3">
      <c r="C257" s="98"/>
      <c r="D257" s="99"/>
      <c r="E257" s="97"/>
      <c r="G257" s="98"/>
      <c r="H257" s="96"/>
      <c r="I257" s="97"/>
      <c r="K257" s="98"/>
      <c r="L257" s="96"/>
      <c r="M257" s="97"/>
    </row>
    <row r="258" spans="3:13" x14ac:dyDescent="0.3">
      <c r="C258" s="98"/>
      <c r="D258" s="99"/>
      <c r="E258" s="97"/>
      <c r="G258" s="98"/>
      <c r="H258" s="96"/>
      <c r="I258" s="97"/>
      <c r="K258" s="98"/>
      <c r="L258" s="96"/>
      <c r="M258" s="97"/>
    </row>
    <row r="259" spans="3:13" x14ac:dyDescent="0.3">
      <c r="C259" s="98"/>
      <c r="D259" s="99"/>
      <c r="E259" s="97"/>
      <c r="G259" s="98"/>
      <c r="H259" s="96"/>
      <c r="I259" s="97"/>
      <c r="K259" s="98"/>
      <c r="L259" s="96"/>
      <c r="M259" s="97"/>
    </row>
    <row r="260" spans="3:13" x14ac:dyDescent="0.3">
      <c r="C260" s="98"/>
      <c r="D260" s="99"/>
      <c r="E260" s="97"/>
      <c r="G260" s="98"/>
      <c r="H260" s="96"/>
      <c r="I260" s="97"/>
      <c r="K260" s="98"/>
      <c r="L260" s="96"/>
      <c r="M260" s="97"/>
    </row>
    <row r="261" spans="3:13" x14ac:dyDescent="0.3">
      <c r="C261" s="98"/>
      <c r="D261" s="99"/>
      <c r="E261" s="97"/>
      <c r="G261" s="98"/>
      <c r="H261" s="96"/>
      <c r="I261" s="97"/>
      <c r="K261" s="98"/>
      <c r="L261" s="96"/>
      <c r="M261" s="97"/>
    </row>
    <row r="262" spans="3:13" x14ac:dyDescent="0.3">
      <c r="C262" s="98"/>
      <c r="D262" s="99"/>
      <c r="E262" s="97"/>
      <c r="G262" s="98"/>
      <c r="H262" s="96"/>
      <c r="I262" s="97"/>
      <c r="K262" s="98"/>
      <c r="L262" s="96"/>
      <c r="M262" s="97"/>
    </row>
    <row r="263" spans="3:13" x14ac:dyDescent="0.3">
      <c r="C263" s="98"/>
      <c r="D263" s="99"/>
      <c r="E263" s="97"/>
      <c r="G263" s="98"/>
      <c r="H263" s="96"/>
      <c r="I263" s="97"/>
      <c r="K263" s="98"/>
      <c r="L263" s="96"/>
      <c r="M263" s="97"/>
    </row>
    <row r="264" spans="3:13" x14ac:dyDescent="0.3">
      <c r="C264" s="98"/>
      <c r="D264" s="99"/>
      <c r="E264" s="97"/>
      <c r="G264" s="98"/>
      <c r="H264" s="96"/>
      <c r="I264" s="97"/>
      <c r="K264" s="98"/>
      <c r="L264" s="96"/>
      <c r="M264" s="97"/>
    </row>
    <row r="265" spans="3:13" x14ac:dyDescent="0.3">
      <c r="C265" s="98"/>
      <c r="D265" s="99"/>
      <c r="E265" s="97"/>
      <c r="G265" s="98"/>
      <c r="H265" s="96"/>
      <c r="I265" s="97"/>
      <c r="K265" s="98"/>
      <c r="L265" s="96"/>
      <c r="M265" s="97"/>
    </row>
    <row r="266" spans="3:13" x14ac:dyDescent="0.3">
      <c r="C266" s="98"/>
      <c r="D266" s="99"/>
      <c r="E266" s="97"/>
      <c r="G266" s="98"/>
      <c r="H266" s="96"/>
      <c r="I266" s="97"/>
      <c r="K266" s="98"/>
      <c r="L266" s="96"/>
      <c r="M266" s="97"/>
    </row>
    <row r="267" spans="3:13" x14ac:dyDescent="0.3">
      <c r="C267" s="98"/>
      <c r="D267" s="99"/>
      <c r="E267" s="97"/>
      <c r="G267" s="98"/>
      <c r="H267" s="96"/>
      <c r="I267" s="97"/>
      <c r="K267" s="98"/>
      <c r="L267" s="96"/>
      <c r="M267" s="97"/>
    </row>
    <row r="268" spans="3:13" x14ac:dyDescent="0.3">
      <c r="C268" s="98"/>
      <c r="D268" s="99"/>
      <c r="E268" s="97"/>
      <c r="G268" s="98"/>
      <c r="H268" s="96"/>
      <c r="I268" s="97"/>
      <c r="K268" s="98"/>
      <c r="L268" s="96"/>
      <c r="M268" s="97"/>
    </row>
    <row r="269" spans="3:13" x14ac:dyDescent="0.3">
      <c r="C269" s="98"/>
      <c r="D269" s="99"/>
      <c r="E269" s="97"/>
      <c r="G269" s="98"/>
      <c r="H269" s="96"/>
      <c r="I269" s="97"/>
      <c r="K269" s="98"/>
      <c r="L269" s="96"/>
      <c r="M269" s="97"/>
    </row>
    <row r="270" spans="3:13" x14ac:dyDescent="0.3">
      <c r="C270" s="98"/>
      <c r="D270" s="99"/>
      <c r="E270" s="97"/>
      <c r="G270" s="98"/>
      <c r="H270" s="96"/>
      <c r="I270" s="97"/>
      <c r="K270" s="98"/>
      <c r="L270" s="96"/>
      <c r="M270" s="97"/>
    </row>
    <row r="271" spans="3:13" x14ac:dyDescent="0.3">
      <c r="C271" s="98"/>
      <c r="D271" s="99"/>
      <c r="E271" s="97"/>
      <c r="G271" s="98"/>
      <c r="H271" s="96"/>
      <c r="I271" s="97"/>
      <c r="K271" s="98"/>
      <c r="L271" s="96"/>
      <c r="M271" s="97"/>
    </row>
    <row r="272" spans="3:13" x14ac:dyDescent="0.3">
      <c r="C272" s="98"/>
      <c r="D272" s="99"/>
      <c r="E272" s="97"/>
      <c r="G272" s="98"/>
      <c r="H272" s="96"/>
      <c r="I272" s="97"/>
      <c r="K272" s="98"/>
      <c r="L272" s="96"/>
      <c r="M272" s="97"/>
    </row>
    <row r="273" spans="3:13" x14ac:dyDescent="0.3">
      <c r="C273" s="98"/>
      <c r="D273" s="99"/>
      <c r="E273" s="97"/>
      <c r="G273" s="98"/>
      <c r="H273" s="96"/>
      <c r="I273" s="97"/>
      <c r="K273" s="98"/>
      <c r="L273" s="96"/>
      <c r="M273" s="97"/>
    </row>
    <row r="274" spans="3:13" x14ac:dyDescent="0.3">
      <c r="C274" s="98"/>
      <c r="D274" s="99"/>
      <c r="E274" s="97"/>
      <c r="G274" s="98"/>
      <c r="H274" s="96"/>
      <c r="I274" s="97"/>
      <c r="K274" s="98"/>
      <c r="L274" s="96"/>
      <c r="M274" s="97"/>
    </row>
    <row r="275" spans="3:13" x14ac:dyDescent="0.3">
      <c r="C275" s="98"/>
      <c r="D275" s="99"/>
      <c r="E275" s="97"/>
      <c r="G275" s="98"/>
      <c r="H275" s="96"/>
      <c r="I275" s="97"/>
      <c r="K275" s="98"/>
      <c r="L275" s="96"/>
      <c r="M275" s="97"/>
    </row>
    <row r="276" spans="3:13" x14ac:dyDescent="0.3">
      <c r="C276" s="98"/>
      <c r="D276" s="99"/>
      <c r="E276" s="97"/>
      <c r="G276" s="98"/>
      <c r="H276" s="96"/>
      <c r="I276" s="97"/>
      <c r="K276" s="98"/>
      <c r="L276" s="96"/>
      <c r="M276" s="97"/>
    </row>
    <row r="277" spans="3:13" x14ac:dyDescent="0.3">
      <c r="C277" s="98"/>
      <c r="D277" s="99"/>
      <c r="E277" s="97"/>
      <c r="G277" s="98"/>
      <c r="H277" s="96"/>
      <c r="I277" s="97"/>
      <c r="K277" s="98"/>
      <c r="L277" s="96"/>
      <c r="M277" s="97"/>
    </row>
    <row r="278" spans="3:13" x14ac:dyDescent="0.3">
      <c r="C278" s="98"/>
      <c r="D278" s="99"/>
      <c r="E278" s="97"/>
      <c r="G278" s="98"/>
      <c r="H278" s="96"/>
      <c r="I278" s="97"/>
      <c r="K278" s="98"/>
      <c r="L278" s="96"/>
      <c r="M278" s="97"/>
    </row>
    <row r="279" spans="3:13" x14ac:dyDescent="0.3">
      <c r="C279" s="98"/>
      <c r="D279" s="99"/>
      <c r="E279" s="97"/>
      <c r="G279" s="98"/>
      <c r="H279" s="96"/>
      <c r="I279" s="97"/>
      <c r="K279" s="98"/>
      <c r="L279" s="96"/>
      <c r="M279" s="97"/>
    </row>
    <row r="280" spans="3:13" x14ac:dyDescent="0.3">
      <c r="C280" s="98"/>
      <c r="D280" s="99"/>
      <c r="E280" s="97"/>
      <c r="G280" s="98"/>
      <c r="H280" s="96"/>
      <c r="I280" s="97"/>
      <c r="K280" s="98"/>
      <c r="L280" s="96"/>
      <c r="M280" s="97"/>
    </row>
    <row r="281" spans="3:13" x14ac:dyDescent="0.3">
      <c r="C281" s="98"/>
      <c r="D281" s="99"/>
      <c r="E281" s="97"/>
      <c r="G281" s="98"/>
      <c r="H281" s="96"/>
      <c r="I281" s="97"/>
      <c r="K281" s="98"/>
      <c r="L281" s="96"/>
      <c r="M281" s="97"/>
    </row>
    <row r="282" spans="3:13" x14ac:dyDescent="0.3">
      <c r="C282" s="98"/>
      <c r="D282" s="99"/>
      <c r="E282" s="97"/>
      <c r="G282" s="98"/>
      <c r="H282" s="96"/>
      <c r="I282" s="97"/>
      <c r="K282" s="98"/>
      <c r="L282" s="96"/>
      <c r="M282" s="97"/>
    </row>
    <row r="283" spans="3:13" x14ac:dyDescent="0.3">
      <c r="C283" s="98"/>
      <c r="D283" s="99"/>
      <c r="E283" s="97"/>
      <c r="G283" s="98"/>
      <c r="H283" s="96"/>
      <c r="I283" s="97"/>
      <c r="K283" s="98"/>
      <c r="L283" s="96"/>
      <c r="M283" s="97"/>
    </row>
    <row r="284" spans="3:13" x14ac:dyDescent="0.3">
      <c r="C284" s="98"/>
      <c r="D284" s="99"/>
      <c r="E284" s="97"/>
      <c r="G284" s="98"/>
      <c r="H284" s="96"/>
      <c r="I284" s="97"/>
      <c r="K284" s="98"/>
      <c r="L284" s="96"/>
      <c r="M284" s="97"/>
    </row>
    <row r="285" spans="3:13" x14ac:dyDescent="0.3">
      <c r="C285" s="98"/>
      <c r="D285" s="99"/>
      <c r="E285" s="97"/>
      <c r="G285" s="98"/>
      <c r="H285" s="96"/>
      <c r="I285" s="97"/>
      <c r="K285" s="98"/>
      <c r="L285" s="96"/>
      <c r="M285" s="97"/>
    </row>
    <row r="286" spans="3:13" x14ac:dyDescent="0.3">
      <c r="C286" s="98"/>
      <c r="D286" s="99"/>
      <c r="E286" s="97"/>
      <c r="G286" s="98"/>
      <c r="H286" s="96"/>
      <c r="I286" s="97"/>
      <c r="K286" s="98"/>
      <c r="L286" s="96"/>
      <c r="M286" s="97"/>
    </row>
    <row r="287" spans="3:13" x14ac:dyDescent="0.3">
      <c r="C287" s="98"/>
      <c r="D287" s="99"/>
      <c r="E287" s="97"/>
      <c r="G287" s="98"/>
      <c r="H287" s="96"/>
      <c r="I287" s="97"/>
      <c r="K287" s="98"/>
      <c r="L287" s="96"/>
      <c r="M287" s="97"/>
    </row>
    <row r="288" spans="3:13" x14ac:dyDescent="0.3">
      <c r="C288" s="98"/>
      <c r="D288" s="99"/>
      <c r="E288" s="97"/>
      <c r="G288" s="98"/>
      <c r="H288" s="96"/>
      <c r="I288" s="97"/>
      <c r="K288" s="98"/>
      <c r="L288" s="96"/>
      <c r="M288" s="97"/>
    </row>
    <row r="289" spans="3:13" x14ac:dyDescent="0.3">
      <c r="C289" s="98"/>
      <c r="D289" s="99"/>
      <c r="E289" s="97"/>
      <c r="G289" s="98"/>
      <c r="H289" s="96"/>
      <c r="I289" s="97"/>
      <c r="K289" s="98"/>
      <c r="L289" s="96"/>
      <c r="M289" s="97"/>
    </row>
    <row r="290" spans="3:13" x14ac:dyDescent="0.3">
      <c r="C290" s="98"/>
      <c r="D290" s="99"/>
      <c r="E290" s="97"/>
      <c r="G290" s="98"/>
      <c r="H290" s="96"/>
      <c r="I290" s="97"/>
      <c r="K290" s="98"/>
      <c r="L290" s="96"/>
      <c r="M290" s="97"/>
    </row>
    <row r="291" spans="3:13" x14ac:dyDescent="0.3">
      <c r="C291" s="98"/>
      <c r="D291" s="99"/>
      <c r="E291" s="97"/>
      <c r="G291" s="98"/>
      <c r="H291" s="96"/>
      <c r="I291" s="97"/>
      <c r="K291" s="98"/>
      <c r="L291" s="96"/>
      <c r="M291" s="97"/>
    </row>
    <row r="292" spans="3:13" x14ac:dyDescent="0.3">
      <c r="C292" s="98"/>
      <c r="D292" s="99"/>
      <c r="E292" s="97"/>
      <c r="G292" s="98"/>
      <c r="H292" s="96"/>
      <c r="I292" s="97"/>
      <c r="K292" s="98"/>
      <c r="L292" s="96"/>
      <c r="M292" s="97"/>
    </row>
    <row r="293" spans="3:13" x14ac:dyDescent="0.3">
      <c r="C293" s="98"/>
      <c r="D293" s="99"/>
      <c r="E293" s="97"/>
      <c r="G293" s="98"/>
      <c r="H293" s="96"/>
      <c r="I293" s="97"/>
      <c r="K293" s="98"/>
      <c r="L293" s="96"/>
      <c r="M293" s="97"/>
    </row>
    <row r="294" spans="3:13" x14ac:dyDescent="0.3">
      <c r="C294" s="98"/>
      <c r="D294" s="99"/>
      <c r="E294" s="97"/>
      <c r="G294" s="98"/>
      <c r="H294" s="96"/>
      <c r="I294" s="97"/>
      <c r="K294" s="98"/>
      <c r="L294" s="96"/>
      <c r="M294" s="97"/>
    </row>
    <row r="295" spans="3:13" x14ac:dyDescent="0.3">
      <c r="C295" s="98"/>
      <c r="D295" s="99"/>
      <c r="E295" s="97"/>
      <c r="G295" s="98"/>
      <c r="H295" s="96"/>
      <c r="I295" s="97"/>
      <c r="K295" s="98"/>
      <c r="L295" s="96"/>
      <c r="M295" s="97"/>
    </row>
    <row r="296" spans="3:13" x14ac:dyDescent="0.3">
      <c r="C296" s="98"/>
      <c r="D296" s="99"/>
      <c r="E296" s="97"/>
      <c r="G296" s="98"/>
      <c r="H296" s="96"/>
      <c r="I296" s="97"/>
      <c r="K296" s="98"/>
      <c r="L296" s="96"/>
      <c r="M296" s="97"/>
    </row>
    <row r="297" spans="3:13" x14ac:dyDescent="0.3">
      <c r="C297" s="98"/>
      <c r="D297" s="99"/>
      <c r="E297" s="97"/>
      <c r="G297" s="98"/>
      <c r="H297" s="96"/>
      <c r="I297" s="97"/>
      <c r="K297" s="98"/>
      <c r="L297" s="96"/>
      <c r="M297" s="97"/>
    </row>
    <row r="298" spans="3:13" x14ac:dyDescent="0.3">
      <c r="C298" s="98"/>
      <c r="D298" s="99"/>
      <c r="E298" s="97"/>
      <c r="G298" s="98"/>
      <c r="H298" s="96"/>
      <c r="I298" s="97"/>
      <c r="K298" s="98"/>
      <c r="L298" s="96"/>
      <c r="M298" s="97"/>
    </row>
    <row r="299" spans="3:13" x14ac:dyDescent="0.3">
      <c r="C299" s="98"/>
      <c r="D299" s="99"/>
      <c r="E299" s="97"/>
      <c r="G299" s="98"/>
      <c r="H299" s="96"/>
      <c r="I299" s="97"/>
      <c r="K299" s="98"/>
      <c r="L299" s="96"/>
      <c r="M299" s="97"/>
    </row>
    <row r="300" spans="3:13" x14ac:dyDescent="0.3">
      <c r="C300" s="98"/>
      <c r="D300" s="99"/>
      <c r="E300" s="97"/>
      <c r="G300" s="98"/>
      <c r="H300" s="96"/>
      <c r="I300" s="97"/>
      <c r="K300" s="98"/>
      <c r="L300" s="96"/>
      <c r="M300" s="97"/>
    </row>
    <row r="301" spans="3:13" x14ac:dyDescent="0.3">
      <c r="C301" s="98"/>
      <c r="D301" s="99"/>
      <c r="E301" s="97"/>
      <c r="G301" s="98"/>
      <c r="H301" s="96"/>
      <c r="I301" s="97"/>
      <c r="K301" s="98"/>
      <c r="L301" s="96"/>
      <c r="M301" s="97"/>
    </row>
    <row r="302" spans="3:13" x14ac:dyDescent="0.3">
      <c r="C302" s="98"/>
      <c r="D302" s="99"/>
      <c r="E302" s="97"/>
      <c r="G302" s="98"/>
      <c r="H302" s="96"/>
      <c r="I302" s="97"/>
      <c r="K302" s="98"/>
      <c r="L302" s="96"/>
      <c r="M302" s="97"/>
    </row>
    <row r="303" spans="3:13" x14ac:dyDescent="0.3">
      <c r="C303" s="98"/>
      <c r="D303" s="99"/>
      <c r="E303" s="97"/>
      <c r="G303" s="98"/>
      <c r="H303" s="96"/>
      <c r="I303" s="97"/>
      <c r="K303" s="98"/>
      <c r="L303" s="96"/>
      <c r="M303" s="97"/>
    </row>
    <row r="304" spans="3:13" x14ac:dyDescent="0.3">
      <c r="C304" s="98"/>
      <c r="D304" s="99"/>
      <c r="E304" s="97"/>
      <c r="G304" s="98"/>
      <c r="H304" s="96"/>
      <c r="I304" s="97"/>
      <c r="K304" s="98"/>
      <c r="L304" s="96"/>
      <c r="M304" s="97"/>
    </row>
    <row r="305" spans="3:13" x14ac:dyDescent="0.3">
      <c r="C305" s="98"/>
      <c r="D305" s="99"/>
      <c r="E305" s="97"/>
      <c r="G305" s="98"/>
      <c r="H305" s="96"/>
      <c r="I305" s="97"/>
      <c r="K305" s="98"/>
      <c r="L305" s="96"/>
      <c r="M305" s="97"/>
    </row>
    <row r="306" spans="3:13" x14ac:dyDescent="0.3">
      <c r="C306" s="98"/>
      <c r="D306" s="99"/>
      <c r="E306" s="97"/>
      <c r="G306" s="98"/>
      <c r="H306" s="96"/>
      <c r="I306" s="97"/>
      <c r="K306" s="98"/>
      <c r="L306" s="96"/>
      <c r="M306" s="97"/>
    </row>
    <row r="307" spans="3:13" x14ac:dyDescent="0.3">
      <c r="C307" s="98"/>
      <c r="D307" s="99"/>
      <c r="E307" s="97"/>
      <c r="G307" s="98"/>
      <c r="H307" s="96"/>
      <c r="I307" s="97"/>
      <c r="K307" s="98"/>
      <c r="L307" s="96"/>
      <c r="M307" s="97"/>
    </row>
    <row r="308" spans="3:13" x14ac:dyDescent="0.3">
      <c r="C308" s="98"/>
      <c r="D308" s="99"/>
      <c r="E308" s="97"/>
      <c r="G308" s="98"/>
      <c r="H308" s="96"/>
      <c r="I308" s="97"/>
      <c r="K308" s="98"/>
      <c r="L308" s="96"/>
      <c r="M308" s="97"/>
    </row>
    <row r="309" spans="3:13" x14ac:dyDescent="0.3">
      <c r="C309" s="98"/>
      <c r="D309" s="99"/>
      <c r="E309" s="97"/>
      <c r="G309" s="98"/>
      <c r="H309" s="96"/>
      <c r="I309" s="97"/>
      <c r="K309" s="98"/>
      <c r="L309" s="96"/>
      <c r="M309" s="97"/>
    </row>
    <row r="310" spans="3:13" x14ac:dyDescent="0.3">
      <c r="C310" s="98"/>
      <c r="D310" s="99"/>
      <c r="E310" s="97"/>
      <c r="G310" s="98"/>
      <c r="H310" s="96"/>
      <c r="I310" s="97"/>
      <c r="K310" s="98"/>
      <c r="L310" s="96"/>
      <c r="M310" s="97"/>
    </row>
    <row r="311" spans="3:13" x14ac:dyDescent="0.3">
      <c r="C311" s="98"/>
      <c r="D311" s="99"/>
      <c r="E311" s="97"/>
      <c r="G311" s="98"/>
      <c r="H311" s="96"/>
      <c r="I311" s="97"/>
      <c r="K311" s="98"/>
      <c r="L311" s="96"/>
      <c r="M311" s="97"/>
    </row>
    <row r="312" spans="3:13" x14ac:dyDescent="0.3">
      <c r="C312" s="98"/>
      <c r="D312" s="99"/>
      <c r="E312" s="97"/>
      <c r="G312" s="98"/>
      <c r="H312" s="96"/>
      <c r="I312" s="97"/>
      <c r="K312" s="98"/>
      <c r="L312" s="96"/>
      <c r="M312" s="97"/>
    </row>
    <row r="313" spans="3:13" x14ac:dyDescent="0.3">
      <c r="C313" s="98"/>
      <c r="D313" s="99"/>
      <c r="E313" s="97"/>
      <c r="G313" s="98"/>
      <c r="H313" s="96"/>
      <c r="I313" s="97"/>
      <c r="K313" s="98"/>
      <c r="L313" s="96"/>
      <c r="M313" s="97"/>
    </row>
    <row r="314" spans="3:13" x14ac:dyDescent="0.3">
      <c r="C314" s="98"/>
      <c r="D314" s="99"/>
      <c r="E314" s="97"/>
      <c r="G314" s="98"/>
      <c r="H314" s="96"/>
      <c r="I314" s="97"/>
      <c r="K314" s="98"/>
      <c r="L314" s="96"/>
      <c r="M314" s="97"/>
    </row>
    <row r="315" spans="3:13" x14ac:dyDescent="0.3">
      <c r="C315" s="98"/>
      <c r="D315" s="99"/>
      <c r="E315" s="97"/>
      <c r="G315" s="98"/>
      <c r="H315" s="96"/>
      <c r="I315" s="97"/>
      <c r="K315" s="98"/>
      <c r="L315" s="96"/>
      <c r="M315" s="97"/>
    </row>
    <row r="316" spans="3:13" x14ac:dyDescent="0.3">
      <c r="C316" s="98"/>
      <c r="D316" s="99"/>
      <c r="E316" s="97"/>
      <c r="G316" s="98"/>
      <c r="H316" s="96"/>
      <c r="I316" s="97"/>
      <c r="K316" s="98"/>
      <c r="L316" s="96"/>
      <c r="M316" s="97"/>
    </row>
    <row r="317" spans="3:13" x14ac:dyDescent="0.3">
      <c r="C317" s="98"/>
      <c r="D317" s="99"/>
      <c r="E317" s="97"/>
      <c r="G317" s="98"/>
      <c r="H317" s="96"/>
      <c r="I317" s="97"/>
      <c r="K317" s="98"/>
      <c r="L317" s="96"/>
      <c r="M317" s="97"/>
    </row>
    <row r="318" spans="3:13" x14ac:dyDescent="0.3">
      <c r="C318" s="98"/>
      <c r="D318" s="99"/>
      <c r="E318" s="97"/>
      <c r="G318" s="98"/>
      <c r="H318" s="96"/>
      <c r="I318" s="97"/>
      <c r="K318" s="98"/>
      <c r="L318" s="96"/>
      <c r="M318" s="97"/>
    </row>
    <row r="319" spans="3:13" x14ac:dyDescent="0.3">
      <c r="C319" s="98"/>
      <c r="D319" s="99"/>
      <c r="E319" s="97"/>
      <c r="G319" s="98"/>
      <c r="H319" s="96"/>
      <c r="I319" s="97"/>
      <c r="K319" s="98"/>
      <c r="L319" s="96"/>
      <c r="M319" s="97"/>
    </row>
    <row r="320" spans="3:13" x14ac:dyDescent="0.3">
      <c r="C320" s="98"/>
      <c r="D320" s="99"/>
      <c r="E320" s="97"/>
      <c r="G320" s="98"/>
      <c r="H320" s="96"/>
      <c r="I320" s="97"/>
      <c r="K320" s="98"/>
      <c r="L320" s="96"/>
      <c r="M320" s="97"/>
    </row>
    <row r="321" spans="3:13" x14ac:dyDescent="0.3">
      <c r="C321" s="98"/>
      <c r="D321" s="99"/>
      <c r="E321" s="97"/>
      <c r="G321" s="98"/>
      <c r="H321" s="96"/>
      <c r="I321" s="97"/>
      <c r="K321" s="98"/>
      <c r="L321" s="96"/>
      <c r="M321" s="97"/>
    </row>
    <row r="322" spans="3:13" x14ac:dyDescent="0.3">
      <c r="C322" s="98"/>
      <c r="D322" s="99"/>
      <c r="E322" s="97"/>
      <c r="G322" s="98"/>
      <c r="H322" s="96"/>
      <c r="I322" s="97"/>
      <c r="K322" s="98"/>
      <c r="L322" s="96"/>
      <c r="M322" s="97"/>
    </row>
    <row r="323" spans="3:13" x14ac:dyDescent="0.3">
      <c r="C323" s="98"/>
      <c r="D323" s="99"/>
      <c r="E323" s="97"/>
      <c r="G323" s="98"/>
      <c r="H323" s="96"/>
      <c r="I323" s="97"/>
      <c r="K323" s="98"/>
      <c r="L323" s="96"/>
      <c r="M323" s="97"/>
    </row>
    <row r="324" spans="3:13" x14ac:dyDescent="0.3">
      <c r="C324" s="98"/>
      <c r="D324" s="99"/>
      <c r="E324" s="97"/>
      <c r="G324" s="98"/>
      <c r="H324" s="96"/>
      <c r="I324" s="97"/>
      <c r="K324" s="98"/>
      <c r="L324" s="96"/>
      <c r="M324" s="97"/>
    </row>
    <row r="325" spans="3:13" x14ac:dyDescent="0.3">
      <c r="C325" s="98"/>
      <c r="D325" s="99"/>
      <c r="E325" s="97"/>
      <c r="G325" s="98"/>
      <c r="H325" s="96"/>
      <c r="I325" s="97"/>
      <c r="K325" s="98"/>
      <c r="L325" s="96"/>
      <c r="M325" s="97"/>
    </row>
    <row r="326" spans="3:13" x14ac:dyDescent="0.3">
      <c r="C326" s="98"/>
      <c r="D326" s="99"/>
      <c r="E326" s="97"/>
      <c r="G326" s="98"/>
      <c r="H326" s="96"/>
      <c r="I326" s="97"/>
      <c r="K326" s="98"/>
      <c r="L326" s="96"/>
      <c r="M326" s="97"/>
    </row>
    <row r="327" spans="3:13" x14ac:dyDescent="0.3">
      <c r="C327" s="98"/>
      <c r="D327" s="99"/>
      <c r="E327" s="97"/>
      <c r="G327" s="98"/>
      <c r="H327" s="96"/>
      <c r="I327" s="97"/>
      <c r="K327" s="98"/>
      <c r="L327" s="96"/>
      <c r="M327" s="97"/>
    </row>
    <row r="328" spans="3:13" x14ac:dyDescent="0.3">
      <c r="C328" s="98"/>
      <c r="D328" s="99"/>
      <c r="E328" s="97"/>
      <c r="G328" s="98"/>
      <c r="H328" s="96"/>
      <c r="I328" s="97"/>
      <c r="K328" s="98"/>
      <c r="L328" s="96"/>
      <c r="M328" s="97"/>
    </row>
    <row r="329" spans="3:13" x14ac:dyDescent="0.3">
      <c r="C329" s="98"/>
      <c r="D329" s="99"/>
      <c r="E329" s="97"/>
      <c r="G329" s="98"/>
      <c r="H329" s="96"/>
      <c r="I329" s="97"/>
      <c r="K329" s="98"/>
      <c r="L329" s="96"/>
      <c r="M329" s="97"/>
    </row>
    <row r="330" spans="3:13" x14ac:dyDescent="0.3">
      <c r="C330" s="98"/>
      <c r="D330" s="99"/>
      <c r="E330" s="97"/>
      <c r="G330" s="98"/>
      <c r="H330" s="96"/>
      <c r="I330" s="97"/>
      <c r="K330" s="98"/>
      <c r="L330" s="96"/>
      <c r="M330" s="97"/>
    </row>
    <row r="331" spans="3:13" x14ac:dyDescent="0.3">
      <c r="C331" s="98"/>
      <c r="D331" s="99"/>
      <c r="E331" s="97"/>
      <c r="G331" s="98"/>
      <c r="H331" s="96"/>
      <c r="I331" s="97"/>
      <c r="K331" s="98"/>
      <c r="L331" s="96"/>
      <c r="M331" s="97"/>
    </row>
    <row r="332" spans="3:13" x14ac:dyDescent="0.3">
      <c r="C332" s="98"/>
      <c r="D332" s="99"/>
      <c r="E332" s="97"/>
      <c r="G332" s="98"/>
      <c r="H332" s="96"/>
      <c r="I332" s="97"/>
      <c r="K332" s="98"/>
      <c r="L332" s="96"/>
      <c r="M332" s="97"/>
    </row>
    <row r="333" spans="3:13" x14ac:dyDescent="0.3">
      <c r="C333" s="98"/>
      <c r="D333" s="99"/>
      <c r="E333" s="97"/>
      <c r="G333" s="98"/>
      <c r="H333" s="96"/>
      <c r="I333" s="97"/>
      <c r="K333" s="98"/>
      <c r="L333" s="96"/>
      <c r="M333" s="97"/>
    </row>
    <row r="334" spans="3:13" x14ac:dyDescent="0.3">
      <c r="C334" s="98"/>
      <c r="D334" s="99"/>
      <c r="E334" s="97"/>
      <c r="G334" s="98"/>
      <c r="H334" s="96"/>
      <c r="I334" s="97"/>
      <c r="K334" s="98"/>
      <c r="L334" s="96"/>
      <c r="M334" s="97"/>
    </row>
    <row r="335" spans="3:13" x14ac:dyDescent="0.3">
      <c r="C335" s="98"/>
      <c r="D335" s="99"/>
      <c r="E335" s="97"/>
      <c r="G335" s="98"/>
      <c r="H335" s="96"/>
      <c r="I335" s="97"/>
      <c r="K335" s="98"/>
      <c r="L335" s="96"/>
      <c r="M335" s="97"/>
    </row>
    <row r="336" spans="3:13" x14ac:dyDescent="0.3">
      <c r="C336" s="98"/>
      <c r="D336" s="99"/>
      <c r="E336" s="97"/>
      <c r="G336" s="98"/>
      <c r="H336" s="96"/>
      <c r="I336" s="97"/>
      <c r="K336" s="98"/>
      <c r="L336" s="96"/>
      <c r="M336" s="97"/>
    </row>
    <row r="337" spans="3:13" x14ac:dyDescent="0.3">
      <c r="C337" s="98"/>
      <c r="D337" s="99"/>
      <c r="E337" s="97"/>
      <c r="G337" s="98"/>
      <c r="H337" s="96"/>
      <c r="I337" s="97"/>
      <c r="K337" s="98"/>
      <c r="L337" s="96"/>
      <c r="M337" s="97"/>
    </row>
    <row r="338" spans="3:13" x14ac:dyDescent="0.3">
      <c r="C338" s="98"/>
      <c r="D338" s="99"/>
      <c r="E338" s="97"/>
      <c r="G338" s="98"/>
      <c r="H338" s="96"/>
      <c r="I338" s="97"/>
      <c r="K338" s="98"/>
      <c r="L338" s="96"/>
      <c r="M338" s="97"/>
    </row>
    <row r="339" spans="3:13" x14ac:dyDescent="0.3">
      <c r="C339" s="98"/>
      <c r="D339" s="99"/>
      <c r="E339" s="97"/>
      <c r="G339" s="98"/>
      <c r="H339" s="96"/>
      <c r="I339" s="97"/>
      <c r="K339" s="98"/>
      <c r="L339" s="96"/>
      <c r="M339" s="97"/>
    </row>
    <row r="340" spans="3:13" x14ac:dyDescent="0.3">
      <c r="C340" s="98"/>
      <c r="D340" s="99"/>
      <c r="E340" s="97"/>
      <c r="G340" s="98"/>
      <c r="H340" s="96"/>
      <c r="I340" s="97"/>
      <c r="K340" s="98"/>
      <c r="L340" s="96"/>
      <c r="M340" s="97"/>
    </row>
    <row r="341" spans="3:13" x14ac:dyDescent="0.3">
      <c r="C341" s="98"/>
      <c r="D341" s="99"/>
      <c r="E341" s="97"/>
      <c r="G341" s="98"/>
      <c r="H341" s="96"/>
      <c r="I341" s="97"/>
      <c r="K341" s="98"/>
      <c r="L341" s="96"/>
      <c r="M341" s="97"/>
    </row>
    <row r="342" spans="3:13" x14ac:dyDescent="0.3">
      <c r="C342" s="98"/>
      <c r="D342" s="99"/>
      <c r="E342" s="97"/>
      <c r="G342" s="98"/>
      <c r="H342" s="96"/>
      <c r="I342" s="97"/>
      <c r="K342" s="98"/>
      <c r="L342" s="96"/>
      <c r="M342" s="97"/>
    </row>
    <row r="343" spans="3:13" x14ac:dyDescent="0.3">
      <c r="C343" s="98"/>
      <c r="D343" s="99"/>
      <c r="E343" s="97"/>
      <c r="G343" s="98"/>
      <c r="H343" s="96"/>
      <c r="I343" s="97"/>
      <c r="K343" s="98"/>
      <c r="L343" s="96"/>
      <c r="M343" s="97"/>
    </row>
    <row r="344" spans="3:13" x14ac:dyDescent="0.3">
      <c r="C344" s="98"/>
      <c r="D344" s="99"/>
      <c r="E344" s="97"/>
      <c r="G344" s="98"/>
      <c r="H344" s="96"/>
      <c r="I344" s="97"/>
      <c r="K344" s="98"/>
      <c r="L344" s="96"/>
      <c r="M344" s="97"/>
    </row>
    <row r="345" spans="3:13" x14ac:dyDescent="0.3">
      <c r="C345" s="98"/>
      <c r="D345" s="99"/>
      <c r="E345" s="97"/>
      <c r="G345" s="98"/>
      <c r="H345" s="96"/>
      <c r="I345" s="97"/>
      <c r="K345" s="98"/>
      <c r="L345" s="96"/>
      <c r="M345" s="97"/>
    </row>
    <row r="346" spans="3:13" x14ac:dyDescent="0.3">
      <c r="C346" s="98"/>
      <c r="D346" s="99"/>
      <c r="E346" s="97"/>
      <c r="G346" s="98"/>
      <c r="H346" s="96"/>
      <c r="I346" s="97"/>
      <c r="K346" s="98"/>
      <c r="L346" s="96"/>
      <c r="M346" s="97"/>
    </row>
    <row r="347" spans="3:13" x14ac:dyDescent="0.3">
      <c r="C347" s="98"/>
      <c r="D347" s="99"/>
      <c r="E347" s="97"/>
      <c r="G347" s="98"/>
      <c r="H347" s="96"/>
      <c r="I347" s="97"/>
      <c r="K347" s="98"/>
      <c r="L347" s="96"/>
      <c r="M347" s="97"/>
    </row>
    <row r="348" spans="3:13" x14ac:dyDescent="0.3">
      <c r="C348" s="98"/>
      <c r="D348" s="99"/>
      <c r="E348" s="97"/>
      <c r="G348" s="98"/>
      <c r="H348" s="96"/>
      <c r="I348" s="97"/>
      <c r="K348" s="98"/>
      <c r="L348" s="96"/>
      <c r="M348" s="97"/>
    </row>
    <row r="349" spans="3:13" x14ac:dyDescent="0.3">
      <c r="C349" s="98"/>
      <c r="D349" s="99"/>
      <c r="E349" s="97"/>
      <c r="G349" s="98"/>
      <c r="H349" s="96"/>
      <c r="I349" s="97"/>
      <c r="K349" s="98"/>
      <c r="L349" s="96"/>
      <c r="M349" s="97"/>
    </row>
    <row r="350" spans="3:13" x14ac:dyDescent="0.3">
      <c r="C350" s="98"/>
      <c r="D350" s="99"/>
      <c r="E350" s="97"/>
      <c r="G350" s="98"/>
      <c r="H350" s="96"/>
      <c r="I350" s="97"/>
      <c r="K350" s="98"/>
      <c r="L350" s="96"/>
      <c r="M350" s="97"/>
    </row>
    <row r="351" spans="3:13" x14ac:dyDescent="0.3">
      <c r="C351" s="98"/>
      <c r="D351" s="99"/>
      <c r="E351" s="97"/>
      <c r="G351" s="98"/>
      <c r="H351" s="96"/>
      <c r="I351" s="97"/>
      <c r="K351" s="98"/>
      <c r="L351" s="96"/>
      <c r="M351" s="97"/>
    </row>
    <row r="352" spans="3:13" x14ac:dyDescent="0.3">
      <c r="C352" s="98"/>
      <c r="D352" s="99"/>
      <c r="E352" s="97"/>
      <c r="G352" s="98"/>
      <c r="H352" s="96"/>
      <c r="I352" s="97"/>
      <c r="K352" s="98"/>
      <c r="L352" s="96"/>
      <c r="M352" s="97"/>
    </row>
    <row r="353" spans="3:13" x14ac:dyDescent="0.3">
      <c r="C353" s="98"/>
      <c r="D353" s="99"/>
      <c r="E353" s="97"/>
      <c r="G353" s="98"/>
      <c r="H353" s="96"/>
      <c r="I353" s="97"/>
      <c r="K353" s="98"/>
      <c r="L353" s="96"/>
      <c r="M353" s="97"/>
    </row>
    <row r="354" spans="3:13" x14ac:dyDescent="0.3">
      <c r="C354" s="98"/>
      <c r="D354" s="99"/>
      <c r="E354" s="97"/>
      <c r="G354" s="98"/>
      <c r="H354" s="96"/>
      <c r="I354" s="97"/>
      <c r="K354" s="98"/>
      <c r="L354" s="96"/>
      <c r="M354" s="97"/>
    </row>
    <row r="355" spans="3:13" x14ac:dyDescent="0.3">
      <c r="C355" s="98"/>
      <c r="D355" s="99"/>
      <c r="E355" s="97"/>
      <c r="G355" s="98"/>
      <c r="H355" s="96"/>
      <c r="I355" s="97"/>
      <c r="K355" s="98"/>
      <c r="L355" s="96"/>
      <c r="M355" s="97"/>
    </row>
    <row r="356" spans="3:13" x14ac:dyDescent="0.3">
      <c r="C356" s="98"/>
      <c r="D356" s="99"/>
      <c r="E356" s="97"/>
      <c r="G356" s="98"/>
      <c r="H356" s="96"/>
      <c r="I356" s="97"/>
      <c r="K356" s="98"/>
      <c r="L356" s="96"/>
      <c r="M356" s="97"/>
    </row>
    <row r="357" spans="3:13" x14ac:dyDescent="0.3">
      <c r="C357" s="98"/>
      <c r="D357" s="99"/>
      <c r="E357" s="97"/>
      <c r="G357" s="98"/>
      <c r="H357" s="96"/>
      <c r="I357" s="97"/>
      <c r="K357" s="98"/>
      <c r="L357" s="96"/>
      <c r="M357" s="97"/>
    </row>
    <row r="358" spans="3:13" x14ac:dyDescent="0.3">
      <c r="C358" s="98"/>
      <c r="D358" s="99"/>
      <c r="E358" s="97"/>
      <c r="G358" s="98"/>
      <c r="H358" s="96"/>
      <c r="I358" s="97"/>
      <c r="K358" s="98"/>
      <c r="L358" s="96"/>
      <c r="M358" s="97"/>
    </row>
    <row r="359" spans="3:13" x14ac:dyDescent="0.3">
      <c r="C359" s="98"/>
      <c r="D359" s="99"/>
      <c r="E359" s="97"/>
      <c r="G359" s="98"/>
      <c r="H359" s="96"/>
      <c r="I359" s="97"/>
      <c r="K359" s="98"/>
      <c r="L359" s="96"/>
      <c r="M359" s="97"/>
    </row>
    <row r="360" spans="3:13" x14ac:dyDescent="0.3">
      <c r="C360" s="98"/>
      <c r="D360" s="99"/>
      <c r="E360" s="97"/>
      <c r="G360" s="98"/>
      <c r="H360" s="96"/>
      <c r="I360" s="97"/>
      <c r="K360" s="98"/>
      <c r="L360" s="96"/>
      <c r="M360" s="97"/>
    </row>
    <row r="361" spans="3:13" x14ac:dyDescent="0.3">
      <c r="C361" s="98"/>
      <c r="D361" s="99"/>
      <c r="E361" s="97"/>
      <c r="G361" s="98"/>
      <c r="H361" s="96"/>
      <c r="I361" s="97"/>
      <c r="K361" s="98"/>
      <c r="L361" s="96"/>
      <c r="M361" s="97"/>
    </row>
    <row r="362" spans="3:13" x14ac:dyDescent="0.3">
      <c r="C362" s="98"/>
      <c r="D362" s="99"/>
      <c r="E362" s="97"/>
      <c r="G362" s="98"/>
      <c r="H362" s="96"/>
      <c r="I362" s="97"/>
      <c r="K362" s="98"/>
      <c r="L362" s="96"/>
      <c r="M362" s="97"/>
    </row>
    <row r="363" spans="3:13" x14ac:dyDescent="0.3">
      <c r="C363" s="98"/>
      <c r="D363" s="99"/>
      <c r="E363" s="97"/>
      <c r="G363" s="98"/>
      <c r="H363" s="96"/>
      <c r="I363" s="97"/>
      <c r="K363" s="98"/>
      <c r="L363" s="96"/>
      <c r="M363" s="97"/>
    </row>
    <row r="364" spans="3:13" x14ac:dyDescent="0.3">
      <c r="C364" s="98"/>
      <c r="D364" s="99"/>
      <c r="E364" s="97"/>
      <c r="G364" s="98"/>
      <c r="H364" s="96"/>
      <c r="I364" s="97"/>
      <c r="K364" s="98"/>
      <c r="L364" s="96"/>
      <c r="M364" s="97"/>
    </row>
    <row r="365" spans="3:13" x14ac:dyDescent="0.3">
      <c r="C365" s="98"/>
      <c r="D365" s="99"/>
      <c r="E365" s="97"/>
      <c r="G365" s="98"/>
      <c r="H365" s="96"/>
      <c r="I365" s="97"/>
      <c r="K365" s="98"/>
      <c r="L365" s="96"/>
      <c r="M365" s="97"/>
    </row>
    <row r="366" spans="3:13" x14ac:dyDescent="0.3">
      <c r="C366" s="98"/>
      <c r="D366" s="99"/>
      <c r="E366" s="97"/>
      <c r="G366" s="98"/>
      <c r="H366" s="96"/>
      <c r="I366" s="97"/>
      <c r="K366" s="98"/>
      <c r="L366" s="96"/>
      <c r="M366" s="97"/>
    </row>
    <row r="367" spans="3:13" x14ac:dyDescent="0.3">
      <c r="C367" s="98"/>
      <c r="D367" s="99"/>
      <c r="E367" s="97"/>
      <c r="G367" s="98"/>
      <c r="H367" s="96"/>
      <c r="I367" s="97"/>
      <c r="K367" s="98"/>
      <c r="L367" s="96"/>
      <c r="M367" s="97"/>
    </row>
    <row r="368" spans="3:13" x14ac:dyDescent="0.3">
      <c r="C368" s="98"/>
      <c r="D368" s="99"/>
      <c r="E368" s="97"/>
      <c r="G368" s="98"/>
      <c r="H368" s="96"/>
      <c r="I368" s="97"/>
      <c r="K368" s="98"/>
      <c r="L368" s="96"/>
      <c r="M368" s="97"/>
    </row>
    <row r="369" spans="3:13" x14ac:dyDescent="0.3">
      <c r="C369" s="98"/>
      <c r="D369" s="99"/>
      <c r="E369" s="97"/>
      <c r="G369" s="98"/>
      <c r="H369" s="96"/>
      <c r="I369" s="97"/>
      <c r="K369" s="98"/>
      <c r="L369" s="96"/>
      <c r="M369" s="97"/>
    </row>
    <row r="370" spans="3:13" x14ac:dyDescent="0.3">
      <c r="C370" s="98"/>
      <c r="D370" s="99"/>
      <c r="E370" s="97"/>
      <c r="G370" s="98"/>
      <c r="H370" s="96"/>
      <c r="I370" s="97"/>
      <c r="K370" s="98"/>
      <c r="L370" s="96"/>
      <c r="M370" s="97"/>
    </row>
    <row r="371" spans="3:13" x14ac:dyDescent="0.3">
      <c r="C371" s="98"/>
      <c r="D371" s="99"/>
      <c r="E371" s="97"/>
      <c r="G371" s="98"/>
      <c r="H371" s="96"/>
      <c r="I371" s="97"/>
      <c r="K371" s="98"/>
      <c r="L371" s="96"/>
      <c r="M371" s="97"/>
    </row>
    <row r="372" spans="3:13" x14ac:dyDescent="0.3">
      <c r="C372" s="98"/>
      <c r="D372" s="99"/>
      <c r="E372" s="97"/>
      <c r="G372" s="98"/>
      <c r="H372" s="96"/>
      <c r="I372" s="97"/>
      <c r="K372" s="98"/>
      <c r="L372" s="96"/>
      <c r="M372" s="97"/>
    </row>
    <row r="373" spans="3:13" x14ac:dyDescent="0.3">
      <c r="C373" s="98"/>
      <c r="D373" s="99"/>
      <c r="E373" s="97"/>
      <c r="G373" s="98"/>
      <c r="H373" s="96"/>
      <c r="I373" s="97"/>
      <c r="K373" s="98"/>
      <c r="L373" s="96"/>
      <c r="M373" s="97"/>
    </row>
    <row r="374" spans="3:13" x14ac:dyDescent="0.3">
      <c r="C374" s="98"/>
      <c r="D374" s="99"/>
      <c r="E374" s="97"/>
      <c r="G374" s="98"/>
      <c r="H374" s="96"/>
      <c r="I374" s="97"/>
      <c r="K374" s="98"/>
      <c r="L374" s="96"/>
      <c r="M374" s="97"/>
    </row>
    <row r="375" spans="3:13" x14ac:dyDescent="0.3">
      <c r="C375" s="98"/>
      <c r="D375" s="99"/>
      <c r="E375" s="97"/>
      <c r="G375" s="98"/>
      <c r="H375" s="96"/>
      <c r="I375" s="97"/>
      <c r="K375" s="98"/>
      <c r="L375" s="96"/>
      <c r="M375" s="97"/>
    </row>
    <row r="376" spans="3:13" x14ac:dyDescent="0.3">
      <c r="C376" s="98"/>
      <c r="D376" s="99"/>
      <c r="E376" s="97"/>
      <c r="G376" s="98"/>
      <c r="H376" s="96"/>
      <c r="I376" s="97"/>
      <c r="K376" s="98"/>
      <c r="L376" s="96"/>
      <c r="M376" s="97"/>
    </row>
    <row r="377" spans="3:13" x14ac:dyDescent="0.3">
      <c r="C377" s="98"/>
      <c r="D377" s="99"/>
      <c r="E377" s="97"/>
      <c r="G377" s="98"/>
      <c r="H377" s="96"/>
      <c r="I377" s="97"/>
      <c r="K377" s="98"/>
      <c r="L377" s="96"/>
      <c r="M377" s="97"/>
    </row>
    <row r="378" spans="3:13" x14ac:dyDescent="0.3">
      <c r="C378" s="98"/>
      <c r="D378" s="99"/>
      <c r="E378" s="97"/>
      <c r="G378" s="98"/>
      <c r="H378" s="96"/>
      <c r="I378" s="97"/>
      <c r="K378" s="98"/>
      <c r="L378" s="96"/>
      <c r="M378" s="97"/>
    </row>
    <row r="379" spans="3:13" x14ac:dyDescent="0.3">
      <c r="C379" s="98"/>
      <c r="D379" s="99"/>
      <c r="E379" s="97"/>
      <c r="G379" s="98"/>
      <c r="H379" s="96"/>
      <c r="I379" s="97"/>
      <c r="K379" s="98"/>
      <c r="L379" s="96"/>
      <c r="M379" s="97"/>
    </row>
    <row r="380" spans="3:13" x14ac:dyDescent="0.3">
      <c r="C380" s="98"/>
      <c r="D380" s="99"/>
      <c r="E380" s="97"/>
      <c r="G380" s="98"/>
      <c r="H380" s="96"/>
      <c r="I380" s="97"/>
      <c r="K380" s="98"/>
      <c r="L380" s="96"/>
      <c r="M380" s="97"/>
    </row>
    <row r="381" spans="3:13" x14ac:dyDescent="0.3">
      <c r="C381" s="98"/>
      <c r="D381" s="99"/>
      <c r="E381" s="97"/>
      <c r="G381" s="98"/>
      <c r="H381" s="96"/>
      <c r="I381" s="97"/>
      <c r="K381" s="98"/>
      <c r="L381" s="96"/>
      <c r="M381" s="97"/>
    </row>
    <row r="382" spans="3:13" x14ac:dyDescent="0.3">
      <c r="C382" s="98"/>
      <c r="D382" s="99"/>
      <c r="E382" s="97"/>
      <c r="G382" s="98"/>
      <c r="H382" s="96"/>
      <c r="I382" s="97"/>
      <c r="K382" s="98"/>
      <c r="L382" s="96"/>
      <c r="M382" s="97"/>
    </row>
    <row r="383" spans="3:13" x14ac:dyDescent="0.3">
      <c r="C383" s="98"/>
      <c r="D383" s="99"/>
      <c r="E383" s="97"/>
      <c r="G383" s="98"/>
      <c r="H383" s="96"/>
      <c r="I383" s="97"/>
      <c r="K383" s="98"/>
      <c r="L383" s="96"/>
      <c r="M383" s="97"/>
    </row>
    <row r="384" spans="3:13" x14ac:dyDescent="0.3">
      <c r="C384" s="98"/>
      <c r="D384" s="99"/>
      <c r="E384" s="97"/>
      <c r="G384" s="98"/>
      <c r="H384" s="96"/>
      <c r="I384" s="97"/>
      <c r="K384" s="98"/>
      <c r="L384" s="96"/>
      <c r="M384" s="97"/>
    </row>
    <row r="385" spans="3:13" x14ac:dyDescent="0.3">
      <c r="C385" s="98"/>
      <c r="D385" s="99"/>
      <c r="E385" s="97"/>
      <c r="G385" s="98"/>
      <c r="H385" s="96"/>
      <c r="I385" s="97"/>
      <c r="K385" s="98"/>
      <c r="L385" s="96"/>
      <c r="M385" s="97"/>
    </row>
    <row r="386" spans="3:13" x14ac:dyDescent="0.3">
      <c r="C386" s="98"/>
      <c r="D386" s="99"/>
      <c r="E386" s="97"/>
      <c r="G386" s="98"/>
      <c r="H386" s="96"/>
      <c r="I386" s="97"/>
      <c r="K386" s="98"/>
      <c r="L386" s="96"/>
      <c r="M386" s="97"/>
    </row>
    <row r="387" spans="3:13" x14ac:dyDescent="0.3">
      <c r="C387" s="98"/>
      <c r="D387" s="99"/>
      <c r="E387" s="97"/>
      <c r="G387" s="98"/>
      <c r="H387" s="96"/>
      <c r="I387" s="97"/>
      <c r="K387" s="98"/>
      <c r="L387" s="96"/>
      <c r="M387" s="97"/>
    </row>
    <row r="388" spans="3:13" x14ac:dyDescent="0.3">
      <c r="C388" s="98"/>
      <c r="D388" s="99"/>
      <c r="E388" s="97"/>
      <c r="G388" s="98"/>
      <c r="H388" s="96"/>
      <c r="I388" s="97"/>
      <c r="K388" s="98"/>
      <c r="L388" s="96"/>
      <c r="M388" s="97"/>
    </row>
    <row r="389" spans="3:13" x14ac:dyDescent="0.3">
      <c r="C389" s="98"/>
      <c r="D389" s="99"/>
      <c r="E389" s="97"/>
      <c r="G389" s="98"/>
      <c r="H389" s="96"/>
      <c r="I389" s="97"/>
      <c r="K389" s="98"/>
      <c r="L389" s="96"/>
      <c r="M389" s="97"/>
    </row>
    <row r="390" spans="3:13" x14ac:dyDescent="0.3">
      <c r="C390" s="98"/>
      <c r="D390" s="99"/>
      <c r="E390" s="97"/>
      <c r="G390" s="98"/>
      <c r="H390" s="96"/>
      <c r="I390" s="97"/>
      <c r="K390" s="98"/>
      <c r="L390" s="96"/>
      <c r="M390" s="97"/>
    </row>
    <row r="391" spans="3:13" x14ac:dyDescent="0.3">
      <c r="C391" s="98"/>
      <c r="D391" s="99"/>
      <c r="E391" s="97"/>
      <c r="G391" s="98"/>
      <c r="H391" s="96"/>
      <c r="I391" s="97"/>
      <c r="K391" s="98"/>
      <c r="L391" s="96"/>
      <c r="M391" s="97"/>
    </row>
    <row r="392" spans="3:13" x14ac:dyDescent="0.3">
      <c r="C392" s="98"/>
      <c r="D392" s="99"/>
      <c r="E392" s="97"/>
      <c r="G392" s="98"/>
      <c r="H392" s="96"/>
      <c r="I392" s="97"/>
      <c r="K392" s="98"/>
      <c r="L392" s="96"/>
      <c r="M392" s="97"/>
    </row>
    <row r="393" spans="3:13" x14ac:dyDescent="0.3">
      <c r="C393" s="98"/>
      <c r="D393" s="99"/>
      <c r="E393" s="97"/>
      <c r="G393" s="98"/>
      <c r="H393" s="96"/>
      <c r="I393" s="97"/>
      <c r="K393" s="98"/>
      <c r="L393" s="96"/>
      <c r="M393" s="97"/>
    </row>
    <row r="394" spans="3:13" x14ac:dyDescent="0.3">
      <c r="C394" s="98"/>
      <c r="D394" s="99"/>
      <c r="E394" s="97"/>
      <c r="G394" s="98"/>
      <c r="H394" s="96"/>
      <c r="I394" s="97"/>
      <c r="K394" s="98"/>
      <c r="L394" s="96"/>
      <c r="M394" s="97"/>
    </row>
    <row r="395" spans="3:13" x14ac:dyDescent="0.3">
      <c r="C395" s="98"/>
      <c r="D395" s="99"/>
      <c r="E395" s="97"/>
      <c r="G395" s="98"/>
      <c r="H395" s="96"/>
      <c r="I395" s="97"/>
      <c r="K395" s="98"/>
      <c r="L395" s="96"/>
      <c r="M395" s="97"/>
    </row>
    <row r="396" spans="3:13" x14ac:dyDescent="0.3">
      <c r="C396" s="98"/>
      <c r="D396" s="99"/>
      <c r="E396" s="97"/>
      <c r="G396" s="98"/>
      <c r="H396" s="96"/>
      <c r="I396" s="97"/>
      <c r="K396" s="98"/>
      <c r="L396" s="96"/>
      <c r="M396" s="97"/>
    </row>
    <row r="397" spans="3:13" x14ac:dyDescent="0.3">
      <c r="C397" s="98"/>
      <c r="D397" s="99"/>
      <c r="E397" s="97"/>
      <c r="G397" s="98"/>
      <c r="H397" s="96"/>
      <c r="I397" s="97"/>
      <c r="K397" s="98"/>
      <c r="L397" s="96"/>
      <c r="M397" s="97"/>
    </row>
    <row r="398" spans="3:13" x14ac:dyDescent="0.3">
      <c r="C398" s="98"/>
      <c r="D398" s="99"/>
      <c r="E398" s="97"/>
      <c r="G398" s="98"/>
      <c r="H398" s="96"/>
      <c r="I398" s="97"/>
      <c r="K398" s="98"/>
      <c r="L398" s="96"/>
      <c r="M398" s="97"/>
    </row>
    <row r="399" spans="3:13" x14ac:dyDescent="0.3">
      <c r="C399" s="98"/>
      <c r="D399" s="99"/>
      <c r="E399" s="97"/>
      <c r="G399" s="98"/>
      <c r="H399" s="96"/>
      <c r="I399" s="97"/>
      <c r="K399" s="98"/>
      <c r="L399" s="96"/>
      <c r="M399" s="97"/>
    </row>
    <row r="400" spans="3:13" x14ac:dyDescent="0.3">
      <c r="C400" s="98"/>
      <c r="D400" s="99"/>
      <c r="E400" s="97"/>
      <c r="G400" s="98"/>
      <c r="H400" s="96"/>
      <c r="I400" s="97"/>
      <c r="K400" s="98"/>
      <c r="L400" s="96"/>
      <c r="M400" s="97"/>
    </row>
    <row r="401" spans="3:13" x14ac:dyDescent="0.3">
      <c r="C401" s="98"/>
      <c r="D401" s="99"/>
      <c r="E401" s="97"/>
      <c r="G401" s="98"/>
      <c r="H401" s="96"/>
      <c r="I401" s="97"/>
      <c r="K401" s="98"/>
      <c r="L401" s="96"/>
      <c r="M401" s="97"/>
    </row>
    <row r="402" spans="3:13" x14ac:dyDescent="0.3">
      <c r="C402" s="98"/>
      <c r="D402" s="99"/>
      <c r="E402" s="97"/>
      <c r="G402" s="98"/>
      <c r="H402" s="96"/>
      <c r="I402" s="97"/>
      <c r="K402" s="98"/>
      <c r="L402" s="96"/>
      <c r="M402" s="97"/>
    </row>
    <row r="403" spans="3:13" x14ac:dyDescent="0.3">
      <c r="C403" s="98"/>
      <c r="D403" s="99"/>
      <c r="E403" s="97"/>
      <c r="G403" s="98"/>
      <c r="H403" s="96"/>
      <c r="I403" s="97"/>
      <c r="K403" s="98"/>
      <c r="L403" s="96"/>
      <c r="M403" s="97"/>
    </row>
    <row r="404" spans="3:13" x14ac:dyDescent="0.3">
      <c r="C404" s="98"/>
      <c r="D404" s="99"/>
      <c r="E404" s="97"/>
      <c r="G404" s="98"/>
      <c r="H404" s="96"/>
      <c r="I404" s="97"/>
      <c r="K404" s="98"/>
      <c r="L404" s="96"/>
      <c r="M404" s="97"/>
    </row>
    <row r="405" spans="3:13" x14ac:dyDescent="0.3">
      <c r="C405" s="98"/>
      <c r="D405" s="99"/>
      <c r="E405" s="97"/>
      <c r="G405" s="98"/>
      <c r="H405" s="96"/>
      <c r="I405" s="97"/>
      <c r="K405" s="98"/>
      <c r="L405" s="96"/>
      <c r="M405" s="97"/>
    </row>
    <row r="406" spans="3:13" x14ac:dyDescent="0.3">
      <c r="C406" s="98"/>
      <c r="D406" s="99"/>
      <c r="E406" s="97"/>
      <c r="G406" s="98"/>
      <c r="H406" s="96"/>
      <c r="I406" s="97"/>
      <c r="K406" s="98"/>
      <c r="L406" s="96"/>
      <c r="M406" s="97"/>
    </row>
    <row r="407" spans="3:13" x14ac:dyDescent="0.3">
      <c r="C407" s="98"/>
      <c r="D407" s="99"/>
      <c r="E407" s="97"/>
      <c r="G407" s="98"/>
      <c r="H407" s="96"/>
      <c r="I407" s="97"/>
      <c r="K407" s="98"/>
      <c r="L407" s="96"/>
      <c r="M407" s="97"/>
    </row>
    <row r="408" spans="3:13" x14ac:dyDescent="0.3">
      <c r="C408" s="98"/>
      <c r="D408" s="99"/>
      <c r="E408" s="97"/>
      <c r="G408" s="98"/>
      <c r="H408" s="96"/>
      <c r="I408" s="97"/>
      <c r="K408" s="98"/>
      <c r="L408" s="96"/>
      <c r="M408" s="97"/>
    </row>
    <row r="409" spans="3:13" x14ac:dyDescent="0.3">
      <c r="C409" s="98"/>
      <c r="D409" s="99"/>
      <c r="E409" s="97"/>
      <c r="G409" s="98"/>
      <c r="H409" s="96"/>
      <c r="I409" s="97"/>
      <c r="K409" s="98"/>
      <c r="L409" s="96"/>
      <c r="M409" s="97"/>
    </row>
    <row r="410" spans="3:13" x14ac:dyDescent="0.3">
      <c r="C410" s="98"/>
      <c r="D410" s="99"/>
      <c r="E410" s="97"/>
      <c r="G410" s="98"/>
      <c r="H410" s="96"/>
      <c r="I410" s="97"/>
      <c r="K410" s="98"/>
      <c r="L410" s="96"/>
      <c r="M410" s="97"/>
    </row>
    <row r="411" spans="3:13" x14ac:dyDescent="0.3">
      <c r="C411" s="98"/>
      <c r="D411" s="99"/>
      <c r="E411" s="97"/>
      <c r="G411" s="98"/>
      <c r="H411" s="96"/>
      <c r="I411" s="97"/>
      <c r="K411" s="98"/>
      <c r="L411" s="96"/>
      <c r="M411" s="97"/>
    </row>
    <row r="412" spans="3:13" x14ac:dyDescent="0.3">
      <c r="C412" s="98"/>
      <c r="D412" s="99"/>
      <c r="E412" s="97"/>
      <c r="G412" s="98"/>
      <c r="H412" s="96"/>
      <c r="I412" s="97"/>
      <c r="K412" s="98"/>
      <c r="L412" s="96"/>
      <c r="M412" s="97"/>
    </row>
    <row r="413" spans="3:13" x14ac:dyDescent="0.3">
      <c r="C413" s="98"/>
      <c r="D413" s="99"/>
      <c r="E413" s="97"/>
      <c r="G413" s="98"/>
      <c r="H413" s="96"/>
      <c r="I413" s="97"/>
      <c r="K413" s="98"/>
      <c r="L413" s="96"/>
      <c r="M413" s="97"/>
    </row>
    <row r="414" spans="3:13" x14ac:dyDescent="0.3">
      <c r="C414" s="98"/>
      <c r="D414" s="99"/>
      <c r="E414" s="97"/>
      <c r="G414" s="98"/>
      <c r="H414" s="96"/>
      <c r="I414" s="97"/>
      <c r="K414" s="98"/>
      <c r="L414" s="96"/>
      <c r="M414" s="97"/>
    </row>
    <row r="415" spans="3:13" x14ac:dyDescent="0.3">
      <c r="C415" s="98"/>
      <c r="D415" s="99"/>
      <c r="E415" s="97"/>
      <c r="G415" s="98"/>
      <c r="H415" s="96"/>
      <c r="I415" s="97"/>
      <c r="K415" s="98"/>
      <c r="L415" s="96"/>
      <c r="M415" s="97"/>
    </row>
    <row r="416" spans="3:13" x14ac:dyDescent="0.3">
      <c r="C416" s="98"/>
      <c r="D416" s="99"/>
      <c r="E416" s="97"/>
      <c r="G416" s="98"/>
      <c r="H416" s="96"/>
      <c r="I416" s="97"/>
      <c r="K416" s="98"/>
      <c r="L416" s="96"/>
      <c r="M416" s="97"/>
    </row>
    <row r="417" spans="3:13" x14ac:dyDescent="0.3">
      <c r="C417" s="98"/>
      <c r="D417" s="99"/>
      <c r="E417" s="97"/>
      <c r="G417" s="98"/>
      <c r="H417" s="96"/>
      <c r="I417" s="97"/>
      <c r="K417" s="98"/>
      <c r="L417" s="96"/>
      <c r="M417" s="97"/>
    </row>
    <row r="418" spans="3:13" x14ac:dyDescent="0.3">
      <c r="C418" s="98"/>
      <c r="D418" s="99"/>
      <c r="E418" s="97"/>
      <c r="G418" s="98"/>
      <c r="H418" s="96"/>
      <c r="I418" s="97"/>
      <c r="K418" s="98"/>
      <c r="L418" s="96"/>
      <c r="M418" s="97"/>
    </row>
    <row r="419" spans="3:13" x14ac:dyDescent="0.3">
      <c r="C419" s="98"/>
      <c r="D419" s="99"/>
      <c r="E419" s="97"/>
      <c r="G419" s="98"/>
      <c r="H419" s="96"/>
      <c r="I419" s="97"/>
      <c r="K419" s="98"/>
      <c r="L419" s="96"/>
      <c r="M419" s="97"/>
    </row>
    <row r="420" spans="3:13" x14ac:dyDescent="0.3">
      <c r="C420" s="98"/>
      <c r="D420" s="99"/>
      <c r="E420" s="97"/>
      <c r="G420" s="98"/>
      <c r="H420" s="96"/>
      <c r="I420" s="97"/>
      <c r="K420" s="98"/>
      <c r="L420" s="96"/>
      <c r="M420" s="97"/>
    </row>
    <row r="421" spans="3:13" x14ac:dyDescent="0.3">
      <c r="C421" s="98"/>
      <c r="D421" s="99"/>
      <c r="E421" s="97"/>
      <c r="G421" s="98"/>
      <c r="H421" s="96"/>
      <c r="I421" s="97"/>
      <c r="K421" s="98"/>
      <c r="L421" s="96"/>
      <c r="M421" s="97"/>
    </row>
    <row r="422" spans="3:13" x14ac:dyDescent="0.3">
      <c r="C422" s="98"/>
      <c r="D422" s="99"/>
      <c r="E422" s="97"/>
      <c r="G422" s="98"/>
      <c r="H422" s="96"/>
      <c r="I422" s="97"/>
      <c r="K422" s="98"/>
      <c r="L422" s="96"/>
      <c r="M422" s="97"/>
    </row>
    <row r="423" spans="3:13" x14ac:dyDescent="0.3">
      <c r="C423" s="98"/>
      <c r="D423" s="99"/>
      <c r="E423" s="97"/>
      <c r="G423" s="98"/>
      <c r="H423" s="96"/>
      <c r="I423" s="97"/>
      <c r="K423" s="98"/>
      <c r="L423" s="96"/>
      <c r="M423" s="97"/>
    </row>
    <row r="424" spans="3:13" x14ac:dyDescent="0.3">
      <c r="C424" s="98"/>
      <c r="D424" s="99"/>
      <c r="E424" s="97"/>
      <c r="G424" s="98"/>
      <c r="H424" s="96"/>
      <c r="I424" s="97"/>
      <c r="K424" s="98"/>
      <c r="L424" s="96"/>
      <c r="M424" s="97"/>
    </row>
    <row r="425" spans="3:13" x14ac:dyDescent="0.3">
      <c r="C425" s="98"/>
      <c r="D425" s="99"/>
      <c r="E425" s="97"/>
      <c r="G425" s="98"/>
      <c r="H425" s="96"/>
      <c r="I425" s="97"/>
      <c r="K425" s="98"/>
      <c r="L425" s="96"/>
      <c r="M425" s="97"/>
    </row>
    <row r="426" spans="3:13" x14ac:dyDescent="0.3">
      <c r="C426" s="98"/>
      <c r="D426" s="99"/>
      <c r="E426" s="97"/>
      <c r="G426" s="98"/>
      <c r="H426" s="96"/>
      <c r="I426" s="97"/>
      <c r="K426" s="98"/>
      <c r="L426" s="96"/>
      <c r="M426" s="97"/>
    </row>
    <row r="427" spans="3:13" x14ac:dyDescent="0.3">
      <c r="C427" s="98"/>
      <c r="D427" s="99"/>
      <c r="E427" s="97"/>
      <c r="G427" s="98"/>
      <c r="H427" s="96"/>
      <c r="I427" s="97"/>
      <c r="K427" s="98"/>
      <c r="L427" s="96"/>
      <c r="M427" s="97"/>
    </row>
    <row r="428" spans="3:13" x14ac:dyDescent="0.3">
      <c r="C428" s="98"/>
      <c r="D428" s="99"/>
      <c r="E428" s="97"/>
      <c r="G428" s="98"/>
      <c r="H428" s="96"/>
      <c r="I428" s="97"/>
      <c r="K428" s="98"/>
      <c r="L428" s="96"/>
      <c r="M428" s="97"/>
    </row>
    <row r="429" spans="3:13" x14ac:dyDescent="0.3">
      <c r="C429" s="98"/>
      <c r="D429" s="99"/>
      <c r="E429" s="97"/>
      <c r="G429" s="98"/>
      <c r="H429" s="96"/>
      <c r="I429" s="97"/>
      <c r="K429" s="98"/>
      <c r="L429" s="96"/>
      <c r="M429" s="97"/>
    </row>
    <row r="430" spans="3:13" ht="15" thickBot="1" x14ac:dyDescent="0.35">
      <c r="C430" s="107"/>
      <c r="D430" s="108"/>
      <c r="E430" s="109"/>
      <c r="G430" s="107"/>
      <c r="H430" s="110"/>
      <c r="I430" s="109"/>
      <c r="K430" s="107"/>
      <c r="L430" s="110"/>
      <c r="M430" s="109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3" priority="1" operator="containsText" text="Saldo Negativo">
      <formula>NOT(ISERROR(SEARCH("Saldo Negativo",O10)))</formula>
    </cfRule>
    <cfRule type="containsText" dxfId="2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D00-000000000000}"/>
    <hyperlink ref="A10:A20" location="jan!A1" display="Janeiro" xr:uid="{00000000-0004-0000-0D00-000001000000}"/>
    <hyperlink ref="A9" location="JAN!A1" display="2. Janeiro" xr:uid="{00000000-0004-0000-0D00-000002000000}"/>
    <hyperlink ref="A6" location="INÍCIO!A1" display="INÍCIO" xr:uid="{00000000-0004-0000-0D00-000003000000}"/>
    <hyperlink ref="A10" location="FEV!A1" display="3. Fevereiro" xr:uid="{00000000-0004-0000-0D00-000004000000}"/>
    <hyperlink ref="A11" location="MAR!A1" display="4. Março" xr:uid="{00000000-0004-0000-0D00-000005000000}"/>
    <hyperlink ref="A12" location="ABR!A1" display="5. Abril" xr:uid="{00000000-0004-0000-0D00-000006000000}"/>
    <hyperlink ref="A13" location="MAI!A1" display="6. Maio" xr:uid="{00000000-0004-0000-0D00-000007000000}"/>
    <hyperlink ref="A14" location="JUN!A1" display="7. Junho" xr:uid="{00000000-0004-0000-0D00-000008000000}"/>
    <hyperlink ref="A15" location="JUL!A1" display="8. Julho" xr:uid="{00000000-0004-0000-0D00-000009000000}"/>
    <hyperlink ref="A16" location="AGO!A1" display="9. Agosto" xr:uid="{00000000-0004-0000-0D00-00000A000000}"/>
    <hyperlink ref="A17" location="SET!A1" display="10. Setembro" xr:uid="{00000000-0004-0000-0D00-00000B000000}"/>
    <hyperlink ref="A18" location="OUT!A1" display="11. Outubro" xr:uid="{00000000-0004-0000-0D00-00000C000000}"/>
    <hyperlink ref="A19" location="NOV!A1" display="12. Novembro" xr:uid="{00000000-0004-0000-0D00-00000D000000}"/>
    <hyperlink ref="A22" location="GRÁFICOS!A1" display="15. Gráficos" xr:uid="{00000000-0004-0000-0D00-00000E000000}"/>
    <hyperlink ref="A7:A8" location="RESUMO!A1" display="1. Resumo do Resultado" xr:uid="{00000000-0004-0000-0D00-000010000000}"/>
    <hyperlink ref="A23" location="'Quem Somos'!A1" display="16. Quem Somos" xr:uid="{AEE27056-B7F7-49A0-A36B-E23DE9321839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48570"/>
  <sheetViews>
    <sheetView showGridLines="0" zoomScaleNormal="100" workbookViewId="0">
      <pane xSplit="1" topLeftCell="B1" activePane="topRight" state="frozen"/>
      <selection pane="topRight" activeCell="C1" sqref="C1:N3"/>
    </sheetView>
  </sheetViews>
  <sheetFormatPr defaultColWidth="9.109375" defaultRowHeight="14.4" x14ac:dyDescent="0.3"/>
  <cols>
    <col min="1" max="1" width="21.5546875" style="93" bestFit="1" customWidth="1"/>
    <col min="2" max="2" width="0.5546875" style="89" customWidth="1"/>
    <col min="3" max="3" width="2.44140625" customWidth="1"/>
    <col min="4" max="4" width="14.33203125" customWidth="1"/>
    <col min="5" max="5" width="18.33203125" bestFit="1" customWidth="1"/>
    <col min="6" max="6" width="18.77734375" bestFit="1" customWidth="1"/>
    <col min="7" max="7" width="17.5546875" bestFit="1" customWidth="1"/>
    <col min="8" max="8" width="18.77734375" bestFit="1" customWidth="1"/>
    <col min="9" max="9" width="16.5546875" customWidth="1"/>
    <col min="10" max="10" width="19.77734375" bestFit="1" customWidth="1"/>
    <col min="11" max="11" width="16.77734375" bestFit="1" customWidth="1"/>
    <col min="12" max="12" width="21.33203125" bestFit="1" customWidth="1"/>
    <col min="13" max="13" width="14.6640625" customWidth="1"/>
    <col min="14" max="14" width="3.33203125" customWidth="1"/>
  </cols>
  <sheetData>
    <row r="1" spans="1:14" ht="14.4" customHeight="1" x14ac:dyDescent="0.3">
      <c r="A1" s="56"/>
      <c r="B1" s="16"/>
      <c r="C1" s="126" t="s">
        <v>90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3">
      <c r="A2" s="57" t="s">
        <v>23</v>
      </c>
      <c r="B2" s="1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s="89" customFormat="1" ht="15" thickBot="1" x14ac:dyDescent="0.35">
      <c r="A3" s="56"/>
      <c r="B3" s="1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5" thickBot="1" x14ac:dyDescent="0.35">
      <c r="A4" s="56"/>
      <c r="B4" s="16"/>
      <c r="C4" s="37"/>
      <c r="D4" s="38" t="s">
        <v>21</v>
      </c>
      <c r="E4" s="38" t="s">
        <v>40</v>
      </c>
      <c r="F4" s="38" t="s">
        <v>41</v>
      </c>
      <c r="G4" s="38" t="s">
        <v>42</v>
      </c>
      <c r="H4" s="38" t="s">
        <v>36</v>
      </c>
      <c r="I4" s="38" t="s">
        <v>57</v>
      </c>
      <c r="J4" s="38" t="s">
        <v>123</v>
      </c>
      <c r="K4" s="38" t="s">
        <v>59</v>
      </c>
      <c r="L4" s="38" t="s">
        <v>60</v>
      </c>
      <c r="M4" s="38" t="s">
        <v>22</v>
      </c>
      <c r="N4" s="36"/>
    </row>
    <row r="5" spans="1:14" ht="15" thickBot="1" x14ac:dyDescent="0.35">
      <c r="A5" s="59"/>
      <c r="B5" s="16"/>
      <c r="C5" s="35"/>
      <c r="D5" s="13" t="s">
        <v>0</v>
      </c>
      <c r="E5" s="14">
        <f>JAN!O3</f>
        <v>49670</v>
      </c>
      <c r="F5" s="14">
        <f>JAN!O5</f>
        <v>32800</v>
      </c>
      <c r="G5" s="14">
        <f>E5-F5</f>
        <v>16870</v>
      </c>
      <c r="H5" s="14">
        <f>G5</f>
        <v>16870</v>
      </c>
      <c r="I5" s="14">
        <f>SUM(JAN!E4:E1048576)</f>
        <v>26740</v>
      </c>
      <c r="J5" s="14">
        <f>SUM(JAN!I4:I1048576)</f>
        <v>6060</v>
      </c>
      <c r="K5" s="45">
        <f>IFERROR(I5/F5,"-")</f>
        <v>0.81524390243902434</v>
      </c>
      <c r="L5" s="45">
        <f>IFERROR(J5/F5,"-")</f>
        <v>0.18475609756097561</v>
      </c>
      <c r="M5" s="15" t="str">
        <f>IF(H5&gt;=0,"Saldo Positivo","Saldo Negativo")</f>
        <v>Saldo Positivo</v>
      </c>
      <c r="N5" s="36"/>
    </row>
    <row r="6" spans="1:14" ht="15" thickBot="1" x14ac:dyDescent="0.35">
      <c r="A6" s="62" t="s">
        <v>103</v>
      </c>
      <c r="B6" s="16"/>
      <c r="C6" s="35"/>
      <c r="D6" s="17" t="s">
        <v>1</v>
      </c>
      <c r="E6" s="18">
        <f>FEV!O3</f>
        <v>38177</v>
      </c>
      <c r="F6" s="18">
        <f>FEV!O5</f>
        <v>77041</v>
      </c>
      <c r="G6" s="18">
        <f t="shared" ref="G6:G16" si="0">E6-F6</f>
        <v>-38864</v>
      </c>
      <c r="H6" s="18">
        <f>H5+G6</f>
        <v>-21994</v>
      </c>
      <c r="I6" s="18">
        <f>SUM(FEV!E4:E1048576)</f>
        <v>26740</v>
      </c>
      <c r="J6" s="18">
        <f>SUM(FEV!I4:I1048576)</f>
        <v>50301</v>
      </c>
      <c r="K6" s="46">
        <f t="shared" ref="K6:K16" si="1">IFERROR(I6/F6,"-")</f>
        <v>0.34708791422748925</v>
      </c>
      <c r="L6" s="46">
        <f t="shared" ref="L6:L16" si="2">IFERROR(J6/F6,"-")</f>
        <v>0.6529120857725107</v>
      </c>
      <c r="M6" s="15" t="str">
        <f t="shared" ref="M6:M16" si="3">IF(H6&gt;=0,"Saldo Positivo","Saldo Negativo")</f>
        <v>Saldo Negativo</v>
      </c>
      <c r="N6" s="36"/>
    </row>
    <row r="7" spans="1:14" ht="15" customHeight="1" thickBot="1" x14ac:dyDescent="0.35">
      <c r="A7" s="121" t="s">
        <v>61</v>
      </c>
      <c r="B7" s="16"/>
      <c r="C7" s="35"/>
      <c r="D7" s="13" t="s">
        <v>2</v>
      </c>
      <c r="E7" s="14">
        <f>MAR!O3</f>
        <v>49670</v>
      </c>
      <c r="F7" s="14">
        <f>MAR!O5</f>
        <v>32800</v>
      </c>
      <c r="G7" s="14">
        <f t="shared" si="0"/>
        <v>16870</v>
      </c>
      <c r="H7" s="14">
        <f t="shared" ref="H7:H16" si="4">H6+G7</f>
        <v>-5124</v>
      </c>
      <c r="I7" s="14">
        <f>SUM(MAR!E4:E1048576)</f>
        <v>26740</v>
      </c>
      <c r="J7" s="14">
        <f>SUM(MAR!I4:I1048576)</f>
        <v>6060</v>
      </c>
      <c r="K7" s="45">
        <f t="shared" si="1"/>
        <v>0.81524390243902434</v>
      </c>
      <c r="L7" s="45">
        <f t="shared" si="2"/>
        <v>0.18475609756097561</v>
      </c>
      <c r="M7" s="15" t="str">
        <f t="shared" si="3"/>
        <v>Saldo Negativo</v>
      </c>
      <c r="N7" s="36"/>
    </row>
    <row r="8" spans="1:14" ht="15" thickBot="1" x14ac:dyDescent="0.35">
      <c r="A8" s="122"/>
      <c r="B8" s="16"/>
      <c r="C8" s="35"/>
      <c r="D8" s="17" t="s">
        <v>3</v>
      </c>
      <c r="E8" s="18">
        <f>ABR!O3</f>
        <v>33589</v>
      </c>
      <c r="F8" s="18">
        <f>ABR!O5</f>
        <v>37650</v>
      </c>
      <c r="G8" s="18">
        <f t="shared" si="0"/>
        <v>-4061</v>
      </c>
      <c r="H8" s="18">
        <f t="shared" si="4"/>
        <v>-9185</v>
      </c>
      <c r="I8" s="18">
        <f>SUM(ABR!E4:E1048576)</f>
        <v>26740</v>
      </c>
      <c r="J8" s="18">
        <f>SUM(ABR!I4:I1048576)</f>
        <v>10910</v>
      </c>
      <c r="K8" s="46">
        <f t="shared" si="1"/>
        <v>0.71022576361221779</v>
      </c>
      <c r="L8" s="46">
        <f t="shared" si="2"/>
        <v>0.28977423638778221</v>
      </c>
      <c r="M8" s="15" t="str">
        <f t="shared" si="3"/>
        <v>Saldo Negativo</v>
      </c>
      <c r="N8" s="36"/>
    </row>
    <row r="9" spans="1:14" ht="15" thickBot="1" x14ac:dyDescent="0.35">
      <c r="A9" s="60" t="s">
        <v>43</v>
      </c>
      <c r="B9" s="16"/>
      <c r="C9" s="35"/>
      <c r="D9" s="13" t="s">
        <v>4</v>
      </c>
      <c r="E9" s="14">
        <f>MAI!O3</f>
        <v>53670</v>
      </c>
      <c r="F9" s="14">
        <f>MAI!O5</f>
        <v>46900</v>
      </c>
      <c r="G9" s="14">
        <f t="shared" si="0"/>
        <v>6770</v>
      </c>
      <c r="H9" s="14">
        <f t="shared" si="4"/>
        <v>-2415</v>
      </c>
      <c r="I9" s="14">
        <f>SUM(MAI!E4:E1048576)</f>
        <v>26740</v>
      </c>
      <c r="J9" s="14">
        <f>SUM(MAI!I4:I1048576)</f>
        <v>20160</v>
      </c>
      <c r="K9" s="45">
        <f t="shared" si="1"/>
        <v>0.57014925373134329</v>
      </c>
      <c r="L9" s="45">
        <f t="shared" si="2"/>
        <v>0.42985074626865671</v>
      </c>
      <c r="M9" s="15" t="str">
        <f t="shared" si="3"/>
        <v>Saldo Negativo</v>
      </c>
      <c r="N9" s="36"/>
    </row>
    <row r="10" spans="1:14" ht="15" thickBot="1" x14ac:dyDescent="0.35">
      <c r="A10" s="60" t="s">
        <v>45</v>
      </c>
      <c r="B10" s="16"/>
      <c r="C10" s="35"/>
      <c r="D10" s="17" t="s">
        <v>5</v>
      </c>
      <c r="E10" s="18">
        <f>JUN!O3</f>
        <v>49670</v>
      </c>
      <c r="F10" s="18">
        <f>JUN!O5</f>
        <v>32800</v>
      </c>
      <c r="G10" s="18">
        <f t="shared" si="0"/>
        <v>16870</v>
      </c>
      <c r="H10" s="18">
        <f t="shared" si="4"/>
        <v>14455</v>
      </c>
      <c r="I10" s="18">
        <f>SUM(JUN!E4:E1048576)</f>
        <v>26740</v>
      </c>
      <c r="J10" s="18">
        <f>SUM(JUN!I4:I1048576)</f>
        <v>6060</v>
      </c>
      <c r="K10" s="46">
        <f t="shared" si="1"/>
        <v>0.81524390243902434</v>
      </c>
      <c r="L10" s="46">
        <f t="shared" si="2"/>
        <v>0.18475609756097561</v>
      </c>
      <c r="M10" s="15" t="str">
        <f t="shared" si="3"/>
        <v>Saldo Positivo</v>
      </c>
      <c r="N10" s="36"/>
    </row>
    <row r="11" spans="1:14" ht="15" thickBot="1" x14ac:dyDescent="0.35">
      <c r="A11" s="60" t="s">
        <v>44</v>
      </c>
      <c r="B11" s="16"/>
      <c r="C11" s="35"/>
      <c r="D11" s="13" t="s">
        <v>6</v>
      </c>
      <c r="E11" s="14">
        <f>JUL!O3</f>
        <v>49670</v>
      </c>
      <c r="F11" s="14">
        <f>JUL!O5</f>
        <v>32800</v>
      </c>
      <c r="G11" s="14">
        <f t="shared" si="0"/>
        <v>16870</v>
      </c>
      <c r="H11" s="14">
        <f t="shared" si="4"/>
        <v>31325</v>
      </c>
      <c r="I11" s="14">
        <f>SUM(JUL!E4:E1048576)</f>
        <v>26740</v>
      </c>
      <c r="J11" s="14">
        <f>SUM(JUL!I4:I1048576)</f>
        <v>6060</v>
      </c>
      <c r="K11" s="45">
        <f t="shared" si="1"/>
        <v>0.81524390243902434</v>
      </c>
      <c r="L11" s="45">
        <f t="shared" si="2"/>
        <v>0.18475609756097561</v>
      </c>
      <c r="M11" s="15" t="str">
        <f t="shared" si="3"/>
        <v>Saldo Positivo</v>
      </c>
      <c r="N11" s="36"/>
    </row>
    <row r="12" spans="1:14" ht="15" thickBot="1" x14ac:dyDescent="0.35">
      <c r="A12" s="60" t="s">
        <v>46</v>
      </c>
      <c r="B12" s="16"/>
      <c r="C12" s="35"/>
      <c r="D12" s="17" t="s">
        <v>7</v>
      </c>
      <c r="E12" s="18">
        <f>AGO!O3</f>
        <v>49670</v>
      </c>
      <c r="F12" s="18">
        <f>AGO!O5</f>
        <v>32800</v>
      </c>
      <c r="G12" s="18">
        <f t="shared" si="0"/>
        <v>16870</v>
      </c>
      <c r="H12" s="18">
        <f t="shared" si="4"/>
        <v>48195</v>
      </c>
      <c r="I12" s="18">
        <f>SUM(AGO!E4:E1048576)</f>
        <v>26740</v>
      </c>
      <c r="J12" s="18">
        <f>SUM(AGO!I4:I1048576)</f>
        <v>6060</v>
      </c>
      <c r="K12" s="46">
        <f t="shared" si="1"/>
        <v>0.81524390243902434</v>
      </c>
      <c r="L12" s="46">
        <f t="shared" si="2"/>
        <v>0.18475609756097561</v>
      </c>
      <c r="M12" s="15" t="str">
        <f t="shared" si="3"/>
        <v>Saldo Positivo</v>
      </c>
      <c r="N12" s="36"/>
    </row>
    <row r="13" spans="1:14" ht="15" thickBot="1" x14ac:dyDescent="0.35">
      <c r="A13" s="60" t="s">
        <v>47</v>
      </c>
      <c r="B13" s="16"/>
      <c r="C13" s="35"/>
      <c r="D13" s="13" t="s">
        <v>8</v>
      </c>
      <c r="E13" s="14">
        <f>SET!O3</f>
        <v>65751</v>
      </c>
      <c r="F13" s="14">
        <f>SET!O5</f>
        <v>31450</v>
      </c>
      <c r="G13" s="14">
        <f t="shared" si="0"/>
        <v>34301</v>
      </c>
      <c r="H13" s="14">
        <f t="shared" si="4"/>
        <v>82496</v>
      </c>
      <c r="I13" s="14">
        <f>SUM(SET!E4:E1048576)</f>
        <v>26740</v>
      </c>
      <c r="J13" s="14">
        <f>SUM(SET!I4:I1048576)</f>
        <v>4710</v>
      </c>
      <c r="K13" s="45">
        <f t="shared" si="1"/>
        <v>0.85023847376788553</v>
      </c>
      <c r="L13" s="45">
        <f t="shared" si="2"/>
        <v>0.14976152623211447</v>
      </c>
      <c r="M13" s="15" t="str">
        <f t="shared" si="3"/>
        <v>Saldo Positivo</v>
      </c>
      <c r="N13" s="36"/>
    </row>
    <row r="14" spans="1:14" ht="15" thickBot="1" x14ac:dyDescent="0.35">
      <c r="A14" s="60" t="s">
        <v>48</v>
      </c>
      <c r="B14" s="16"/>
      <c r="C14" s="35"/>
      <c r="D14" s="17" t="s">
        <v>9</v>
      </c>
      <c r="E14" s="18">
        <f>OUT!O3</f>
        <v>72847</v>
      </c>
      <c r="F14" s="18">
        <f>OUT!O5</f>
        <v>37500</v>
      </c>
      <c r="G14" s="18">
        <f t="shared" si="0"/>
        <v>35347</v>
      </c>
      <c r="H14" s="18">
        <f t="shared" si="4"/>
        <v>117843</v>
      </c>
      <c r="I14" s="18">
        <f>SUM(OUT!E4:E1048576)</f>
        <v>26740</v>
      </c>
      <c r="J14" s="18">
        <f>SUM(OUT!I4:I1048576)</f>
        <v>10760</v>
      </c>
      <c r="K14" s="46">
        <f t="shared" si="1"/>
        <v>0.71306666666666663</v>
      </c>
      <c r="L14" s="46">
        <f t="shared" si="2"/>
        <v>0.28693333333333332</v>
      </c>
      <c r="M14" s="15" t="str">
        <f t="shared" si="3"/>
        <v>Saldo Positivo</v>
      </c>
      <c r="N14" s="36"/>
    </row>
    <row r="15" spans="1:14" ht="15" thickBot="1" x14ac:dyDescent="0.35">
      <c r="A15" s="60" t="s">
        <v>49</v>
      </c>
      <c r="B15" s="16"/>
      <c r="C15" s="35"/>
      <c r="D15" s="13" t="s">
        <v>10</v>
      </c>
      <c r="E15" s="14">
        <f>NOV!O3</f>
        <v>73240</v>
      </c>
      <c r="F15" s="14">
        <f>NOV!O5</f>
        <v>32800</v>
      </c>
      <c r="G15" s="14">
        <f t="shared" si="0"/>
        <v>40440</v>
      </c>
      <c r="H15" s="14">
        <f t="shared" si="4"/>
        <v>158283</v>
      </c>
      <c r="I15" s="14">
        <f>SUM(NOV!E4:E1048576)</f>
        <v>26740</v>
      </c>
      <c r="J15" s="14">
        <f>SUM(NOV!I4:I1048576)</f>
        <v>6060</v>
      </c>
      <c r="K15" s="45">
        <f t="shared" si="1"/>
        <v>0.81524390243902434</v>
      </c>
      <c r="L15" s="45">
        <f t="shared" si="2"/>
        <v>0.18475609756097561</v>
      </c>
      <c r="M15" s="15" t="str">
        <f t="shared" si="3"/>
        <v>Saldo Positivo</v>
      </c>
      <c r="N15" s="36"/>
    </row>
    <row r="16" spans="1:14" ht="15" thickBot="1" x14ac:dyDescent="0.35">
      <c r="A16" s="60" t="s">
        <v>50</v>
      </c>
      <c r="B16" s="16"/>
      <c r="C16" s="35"/>
      <c r="D16" s="17" t="s">
        <v>11</v>
      </c>
      <c r="E16" s="18">
        <f>DEZ!O3</f>
        <v>56270</v>
      </c>
      <c r="F16" s="18">
        <f>DEZ!O5</f>
        <v>32800</v>
      </c>
      <c r="G16" s="18">
        <f t="shared" si="0"/>
        <v>23470</v>
      </c>
      <c r="H16" s="18">
        <f t="shared" si="4"/>
        <v>181753</v>
      </c>
      <c r="I16" s="18">
        <f>SUM(DEZ!E4:E1048576)</f>
        <v>26740</v>
      </c>
      <c r="J16" s="18">
        <f>SUM(DEZ!I4:I1048576)</f>
        <v>6060</v>
      </c>
      <c r="K16" s="46">
        <f t="shared" si="1"/>
        <v>0.81524390243902434</v>
      </c>
      <c r="L16" s="46">
        <f t="shared" si="2"/>
        <v>0.18475609756097561</v>
      </c>
      <c r="M16" s="15" t="str">
        <f t="shared" si="3"/>
        <v>Saldo Positivo</v>
      </c>
      <c r="N16" s="36"/>
    </row>
    <row r="17" spans="1:14" x14ac:dyDescent="0.3">
      <c r="A17" s="60" t="s">
        <v>51</v>
      </c>
      <c r="B17" s="16"/>
      <c r="C17" s="34"/>
      <c r="D17" s="35"/>
      <c r="E17" s="35"/>
      <c r="F17" s="35"/>
      <c r="G17" s="35"/>
      <c r="H17" s="36"/>
      <c r="I17" s="36"/>
      <c r="J17" s="36"/>
      <c r="K17" s="36"/>
      <c r="L17" s="36"/>
      <c r="M17" s="36"/>
      <c r="N17" s="36"/>
    </row>
    <row r="18" spans="1:14" x14ac:dyDescent="0.3">
      <c r="A18" s="60" t="s">
        <v>52</v>
      </c>
      <c r="B18" s="16"/>
      <c r="C18" s="12" t="s">
        <v>21</v>
      </c>
      <c r="D18" s="88" t="s">
        <v>40</v>
      </c>
      <c r="E18" s="88" t="s">
        <v>41</v>
      </c>
      <c r="F18" s="88" t="s">
        <v>36</v>
      </c>
      <c r="G18" s="89"/>
      <c r="H18" s="85"/>
      <c r="I18" s="85"/>
      <c r="J18" s="85"/>
      <c r="K18" s="85"/>
      <c r="L18" s="85"/>
    </row>
    <row r="19" spans="1:14" x14ac:dyDescent="0.3">
      <c r="A19" s="60" t="s">
        <v>53</v>
      </c>
      <c r="B19" s="3"/>
      <c r="C19" s="3" t="e">
        <f>VLOOKUP(RESUMO!$A$1,'RESULTADO ANUAL'!C5:D16,2,0)</f>
        <v>#N/A</v>
      </c>
      <c r="D19" s="90"/>
      <c r="E19" s="90"/>
      <c r="F19" s="90"/>
      <c r="G19" s="85"/>
      <c r="H19" s="85"/>
      <c r="I19" s="85"/>
      <c r="J19" s="85"/>
      <c r="K19" s="85"/>
      <c r="L19" s="85"/>
      <c r="M19" s="91"/>
    </row>
    <row r="20" spans="1:14" x14ac:dyDescent="0.3">
      <c r="A20" s="76" t="s">
        <v>54</v>
      </c>
      <c r="B20" s="3"/>
      <c r="C20" s="3"/>
      <c r="D20" s="85"/>
      <c r="E20" s="85"/>
      <c r="F20" s="85"/>
      <c r="G20" s="85"/>
      <c r="H20" s="85"/>
      <c r="I20" s="85"/>
      <c r="J20" s="85"/>
      <c r="K20" s="85"/>
      <c r="L20" s="85"/>
      <c r="M20" s="91"/>
    </row>
    <row r="21" spans="1:14" x14ac:dyDescent="0.3">
      <c r="A21" s="77" t="s">
        <v>56</v>
      </c>
      <c r="B21" s="3"/>
      <c r="C21" s="3" t="e">
        <f>VLOOKUP(RESUMO!$A$1,'RESULTADO ANUAL'!C5:D16,2,0)</f>
        <v>#N/A</v>
      </c>
      <c r="D21" s="85"/>
      <c r="E21" s="85"/>
      <c r="F21" s="85"/>
      <c r="G21" s="85"/>
      <c r="H21" s="85"/>
      <c r="I21" s="85"/>
      <c r="J21" s="85"/>
      <c r="K21" s="85"/>
      <c r="L21" s="85"/>
      <c r="M21" s="91"/>
    </row>
    <row r="22" spans="1:14" x14ac:dyDescent="0.3">
      <c r="A22" s="62" t="s">
        <v>55</v>
      </c>
      <c r="B22" s="3"/>
      <c r="C22" s="3"/>
      <c r="D22" s="92"/>
      <c r="E22" s="92"/>
      <c r="F22" s="85"/>
      <c r="G22" s="85"/>
      <c r="H22" s="85"/>
      <c r="I22" s="85"/>
      <c r="J22" s="85"/>
      <c r="K22" s="85"/>
      <c r="L22" s="85"/>
      <c r="M22" s="91"/>
    </row>
    <row r="23" spans="1:14" x14ac:dyDescent="0.3">
      <c r="A23" s="65" t="s">
        <v>91</v>
      </c>
      <c r="B23" s="3"/>
      <c r="C23" s="16"/>
      <c r="D23" s="85"/>
      <c r="E23" s="85"/>
      <c r="F23" s="85"/>
      <c r="G23" s="85"/>
      <c r="H23" s="85"/>
      <c r="I23" s="85"/>
      <c r="J23" s="85"/>
      <c r="K23" s="85"/>
      <c r="L23" s="85"/>
      <c r="M23" s="91"/>
    </row>
    <row r="24" spans="1:14" x14ac:dyDescent="0.3"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91"/>
    </row>
    <row r="25" spans="1:14" x14ac:dyDescent="0.3"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91"/>
    </row>
    <row r="26" spans="1:14" x14ac:dyDescent="0.3"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91"/>
    </row>
    <row r="27" spans="1:14" x14ac:dyDescent="0.3">
      <c r="C27" s="94"/>
      <c r="D27" s="85"/>
      <c r="E27" s="85"/>
      <c r="F27" s="85"/>
      <c r="G27" s="85"/>
      <c r="H27" s="85"/>
      <c r="I27" s="85"/>
      <c r="J27" s="85"/>
      <c r="K27" s="85"/>
      <c r="L27" s="85"/>
      <c r="M27" s="91"/>
    </row>
    <row r="28" spans="1:14" x14ac:dyDescent="0.3">
      <c r="D28" s="85"/>
      <c r="E28" s="85"/>
      <c r="F28" s="85"/>
      <c r="G28" s="85"/>
      <c r="H28" s="85"/>
      <c r="I28" s="85"/>
      <c r="J28" s="85"/>
      <c r="K28" s="85"/>
      <c r="L28" s="85"/>
    </row>
    <row r="29" spans="1:14" x14ac:dyDescent="0.3">
      <c r="D29" s="85"/>
      <c r="E29" s="85"/>
      <c r="F29" s="85"/>
      <c r="G29" s="85"/>
      <c r="H29" s="85"/>
      <c r="I29" s="85"/>
      <c r="J29" s="85"/>
      <c r="K29" s="85"/>
      <c r="L29" s="85"/>
    </row>
    <row r="30" spans="1:14" x14ac:dyDescent="0.3">
      <c r="D30" s="85"/>
      <c r="E30" s="85"/>
      <c r="F30" s="85"/>
      <c r="G30" s="85"/>
      <c r="H30" s="85"/>
      <c r="I30" s="85"/>
      <c r="J30" s="85"/>
      <c r="K30" s="85"/>
      <c r="L30" s="85"/>
    </row>
    <row r="31" spans="1:14" x14ac:dyDescent="0.3">
      <c r="D31" s="85"/>
      <c r="E31" s="85"/>
      <c r="F31" s="85"/>
      <c r="G31" s="85"/>
      <c r="H31" s="85"/>
      <c r="I31" s="85"/>
      <c r="J31" s="85"/>
      <c r="K31" s="85"/>
      <c r="L31" s="85"/>
    </row>
    <row r="32" spans="1:14" x14ac:dyDescent="0.3">
      <c r="D32" s="85"/>
      <c r="E32" s="85"/>
      <c r="F32" s="85"/>
      <c r="G32" s="85"/>
      <c r="H32" s="85"/>
      <c r="I32" s="85"/>
      <c r="J32" s="85"/>
      <c r="K32" s="85"/>
      <c r="L32" s="85"/>
    </row>
    <row r="33" spans="4:12" x14ac:dyDescent="0.3">
      <c r="D33" s="85"/>
      <c r="E33" s="85"/>
      <c r="F33" s="85"/>
      <c r="G33" s="85"/>
      <c r="H33" s="85"/>
      <c r="I33" s="85"/>
      <c r="J33" s="85"/>
      <c r="K33" s="85"/>
      <c r="L33" s="85"/>
    </row>
    <row r="34" spans="4:12" x14ac:dyDescent="0.3">
      <c r="D34" s="85"/>
      <c r="E34" s="85"/>
      <c r="F34" s="85"/>
      <c r="G34" s="85"/>
      <c r="H34" s="85"/>
      <c r="I34" s="85"/>
      <c r="J34" s="85"/>
      <c r="K34" s="85"/>
      <c r="L34" s="85"/>
    </row>
    <row r="35" spans="4:12" x14ac:dyDescent="0.3">
      <c r="D35" s="85"/>
      <c r="E35" s="85"/>
      <c r="F35" s="85"/>
      <c r="G35" s="85"/>
      <c r="H35" s="85"/>
      <c r="I35" s="85"/>
      <c r="J35" s="85"/>
      <c r="K35" s="85"/>
      <c r="L35" s="85"/>
    </row>
    <row r="36" spans="4:12" x14ac:dyDescent="0.3">
      <c r="D36" s="85"/>
      <c r="E36" s="85"/>
      <c r="F36" s="85"/>
      <c r="G36" s="85"/>
      <c r="H36" s="85"/>
      <c r="I36" s="85"/>
      <c r="J36" s="85"/>
      <c r="K36" s="85"/>
      <c r="L36" s="85"/>
    </row>
    <row r="37" spans="4:12" x14ac:dyDescent="0.3">
      <c r="D37" s="85"/>
      <c r="E37" s="85"/>
      <c r="F37" s="85"/>
      <c r="G37" s="85"/>
      <c r="H37" s="85"/>
      <c r="I37" s="85"/>
      <c r="J37" s="85"/>
      <c r="K37" s="85"/>
      <c r="L37" s="85"/>
    </row>
    <row r="38" spans="4:12" x14ac:dyDescent="0.3">
      <c r="D38" s="85"/>
      <c r="E38" s="85"/>
      <c r="F38" s="85"/>
      <c r="G38" s="85"/>
      <c r="H38" s="85"/>
      <c r="I38" s="85"/>
      <c r="J38" s="85"/>
      <c r="K38" s="85"/>
      <c r="L38" s="85"/>
    </row>
    <row r="39" spans="4:12" x14ac:dyDescent="0.3">
      <c r="D39" s="85"/>
      <c r="E39" s="85"/>
      <c r="F39" s="85"/>
      <c r="G39" s="85"/>
      <c r="H39" s="85"/>
      <c r="I39" s="85"/>
      <c r="J39" s="85"/>
      <c r="K39" s="85"/>
      <c r="L39" s="85"/>
    </row>
    <row r="40" spans="4:12" x14ac:dyDescent="0.3">
      <c r="D40" s="85"/>
      <c r="E40" s="85"/>
      <c r="F40" s="85"/>
      <c r="G40" s="85"/>
      <c r="H40" s="85"/>
      <c r="I40" s="85"/>
      <c r="J40" s="85"/>
      <c r="K40" s="85"/>
      <c r="L40" s="85"/>
    </row>
    <row r="41" spans="4:12" x14ac:dyDescent="0.3">
      <c r="D41" s="85"/>
      <c r="E41" s="85"/>
      <c r="F41" s="85"/>
      <c r="G41" s="85"/>
      <c r="H41" s="85"/>
      <c r="I41" s="85"/>
      <c r="J41" s="85"/>
      <c r="K41" s="85"/>
      <c r="L41" s="85"/>
    </row>
    <row r="42" spans="4:12" x14ac:dyDescent="0.3">
      <c r="D42" s="85"/>
      <c r="E42" s="85"/>
      <c r="F42" s="85"/>
      <c r="G42" s="85"/>
      <c r="H42" s="85"/>
      <c r="I42" s="85"/>
      <c r="J42" s="85"/>
      <c r="K42" s="85"/>
      <c r="L42" s="85"/>
    </row>
    <row r="43" spans="4:12" x14ac:dyDescent="0.3">
      <c r="D43" s="85"/>
      <c r="E43" s="85"/>
      <c r="F43" s="85"/>
      <c r="G43" s="85"/>
      <c r="H43" s="85"/>
      <c r="I43" s="85"/>
      <c r="J43" s="85"/>
      <c r="K43" s="85"/>
      <c r="L43" s="85"/>
    </row>
    <row r="44" spans="4:12" x14ac:dyDescent="0.3">
      <c r="D44" s="85"/>
      <c r="E44" s="85"/>
      <c r="F44" s="85"/>
      <c r="G44" s="85"/>
      <c r="H44" s="85"/>
      <c r="I44" s="85"/>
      <c r="J44" s="85"/>
      <c r="K44" s="85"/>
      <c r="L44" s="85"/>
    </row>
    <row r="45" spans="4:12" x14ac:dyDescent="0.3">
      <c r="D45" s="85"/>
      <c r="E45" s="85"/>
      <c r="F45" s="85"/>
      <c r="G45" s="85"/>
      <c r="H45" s="85"/>
      <c r="I45" s="85"/>
      <c r="J45" s="85"/>
      <c r="K45" s="85"/>
      <c r="L45" s="85"/>
    </row>
    <row r="46" spans="4:12" x14ac:dyDescent="0.3">
      <c r="D46" s="85"/>
      <c r="E46" s="85"/>
      <c r="F46" s="85"/>
      <c r="G46" s="85"/>
      <c r="H46" s="85"/>
      <c r="I46" s="85"/>
      <c r="J46" s="85"/>
      <c r="K46" s="85"/>
      <c r="L46" s="85"/>
    </row>
    <row r="47" spans="4:12" x14ac:dyDescent="0.3">
      <c r="D47" s="85"/>
      <c r="E47" s="85"/>
      <c r="F47" s="85"/>
      <c r="G47" s="85"/>
      <c r="H47" s="85"/>
      <c r="I47" s="85"/>
      <c r="J47" s="85"/>
      <c r="K47" s="85"/>
      <c r="L47" s="85"/>
    </row>
    <row r="48" spans="4:12" x14ac:dyDescent="0.3">
      <c r="D48" s="85"/>
      <c r="E48" s="85"/>
      <c r="F48" s="85"/>
      <c r="G48" s="85"/>
      <c r="H48" s="85"/>
      <c r="I48" s="85"/>
      <c r="J48" s="85"/>
      <c r="K48" s="85"/>
      <c r="L48" s="85"/>
    </row>
    <row r="49" spans="4:12" x14ac:dyDescent="0.3">
      <c r="D49" s="85"/>
      <c r="E49" s="85"/>
      <c r="F49" s="85"/>
      <c r="G49" s="85"/>
      <c r="H49" s="85"/>
      <c r="I49" s="85"/>
      <c r="J49" s="85"/>
      <c r="K49" s="85"/>
      <c r="L49" s="85"/>
    </row>
    <row r="50" spans="4:12" x14ac:dyDescent="0.3">
      <c r="D50" s="85"/>
      <c r="E50" s="85"/>
      <c r="F50" s="85"/>
      <c r="G50" s="85"/>
      <c r="H50" s="85"/>
      <c r="I50" s="85"/>
      <c r="J50" s="85"/>
      <c r="K50" s="85"/>
      <c r="L50" s="85"/>
    </row>
    <row r="51" spans="4:12" x14ac:dyDescent="0.3">
      <c r="D51" s="85"/>
      <c r="E51" s="85"/>
      <c r="F51" s="85"/>
      <c r="G51" s="85"/>
      <c r="H51" s="85"/>
      <c r="I51" s="85"/>
      <c r="J51" s="85"/>
      <c r="K51" s="85"/>
      <c r="L51" s="85"/>
    </row>
    <row r="52" spans="4:12" x14ac:dyDescent="0.3">
      <c r="D52" s="85"/>
      <c r="E52" s="85"/>
      <c r="F52" s="85"/>
      <c r="G52" s="85"/>
      <c r="H52" s="85"/>
      <c r="I52" s="85"/>
      <c r="J52" s="85"/>
      <c r="K52" s="85"/>
      <c r="L52" s="85"/>
    </row>
    <row r="53" spans="4:12" x14ac:dyDescent="0.3">
      <c r="D53" s="85"/>
      <c r="E53" s="85"/>
      <c r="F53" s="85"/>
      <c r="G53" s="85"/>
      <c r="H53" s="85"/>
      <c r="I53" s="85"/>
      <c r="J53" s="85"/>
      <c r="K53" s="85"/>
      <c r="L53" s="85"/>
    </row>
    <row r="54" spans="4:12" x14ac:dyDescent="0.3">
      <c r="D54" s="85"/>
      <c r="E54" s="85"/>
      <c r="F54" s="85"/>
      <c r="G54" s="85"/>
      <c r="H54" s="85"/>
      <c r="I54" s="85"/>
      <c r="J54" s="85"/>
      <c r="K54" s="85"/>
      <c r="L54" s="85"/>
    </row>
    <row r="55" spans="4:12" x14ac:dyDescent="0.3">
      <c r="D55" s="85"/>
      <c r="E55" s="85"/>
      <c r="F55" s="85"/>
      <c r="G55" s="85"/>
      <c r="H55" s="85"/>
      <c r="I55" s="85"/>
      <c r="J55" s="85"/>
      <c r="K55" s="85"/>
      <c r="L55" s="85"/>
    </row>
    <row r="56" spans="4:12" x14ac:dyDescent="0.3">
      <c r="D56" s="85"/>
      <c r="E56" s="85"/>
      <c r="F56" s="85"/>
      <c r="G56" s="85"/>
      <c r="H56" s="85"/>
      <c r="I56" s="85"/>
      <c r="J56" s="85"/>
      <c r="K56" s="85"/>
      <c r="L56" s="85"/>
    </row>
    <row r="57" spans="4:12" x14ac:dyDescent="0.3">
      <c r="D57" s="85"/>
      <c r="E57" s="85"/>
      <c r="F57" s="85"/>
      <c r="G57" s="85"/>
      <c r="H57" s="85"/>
      <c r="I57" s="85"/>
      <c r="J57" s="85"/>
      <c r="K57" s="85"/>
      <c r="L57" s="85"/>
    </row>
    <row r="58" spans="4:12" x14ac:dyDescent="0.3">
      <c r="D58" s="85"/>
      <c r="E58" s="85"/>
      <c r="F58" s="85"/>
      <c r="G58" s="85"/>
      <c r="H58" s="85"/>
      <c r="I58" s="85"/>
      <c r="J58" s="85"/>
      <c r="K58" s="85"/>
      <c r="L58" s="85"/>
    </row>
    <row r="59" spans="4:12" x14ac:dyDescent="0.3">
      <c r="D59" s="85"/>
      <c r="E59" s="85"/>
      <c r="F59" s="85"/>
      <c r="G59" s="85"/>
      <c r="H59" s="85"/>
      <c r="I59" s="85"/>
      <c r="J59" s="85"/>
      <c r="K59" s="85"/>
      <c r="L59" s="85"/>
    </row>
    <row r="60" spans="4:12" x14ac:dyDescent="0.3">
      <c r="D60" s="85"/>
      <c r="E60" s="85"/>
      <c r="F60" s="85"/>
      <c r="G60" s="85"/>
      <c r="H60" s="85"/>
      <c r="I60" s="85"/>
      <c r="J60" s="85"/>
      <c r="K60" s="85"/>
      <c r="L60" s="85"/>
    </row>
    <row r="61" spans="4:12" x14ac:dyDescent="0.3">
      <c r="D61" s="85"/>
      <c r="E61" s="85"/>
      <c r="F61" s="85"/>
      <c r="G61" s="85"/>
      <c r="H61" s="85"/>
      <c r="I61" s="85"/>
      <c r="J61" s="85"/>
      <c r="K61" s="85"/>
      <c r="L61" s="85"/>
    </row>
    <row r="62" spans="4:12" x14ac:dyDescent="0.3">
      <c r="D62" s="85"/>
      <c r="E62" s="85"/>
      <c r="F62" s="85"/>
      <c r="G62" s="85"/>
      <c r="H62" s="85"/>
      <c r="I62" s="85"/>
      <c r="J62" s="85"/>
      <c r="K62" s="85"/>
      <c r="L62" s="85"/>
    </row>
    <row r="63" spans="4:12" x14ac:dyDescent="0.3">
      <c r="D63" s="85"/>
      <c r="E63" s="85"/>
      <c r="F63" s="85"/>
      <c r="G63" s="85"/>
      <c r="H63" s="85"/>
      <c r="I63" s="85"/>
      <c r="J63" s="85"/>
      <c r="K63" s="85"/>
      <c r="L63" s="85"/>
    </row>
    <row r="64" spans="4:12" x14ac:dyDescent="0.3">
      <c r="D64" s="85"/>
      <c r="E64" s="85"/>
      <c r="F64" s="85"/>
      <c r="G64" s="85"/>
      <c r="H64" s="85"/>
      <c r="I64" s="85"/>
      <c r="J64" s="85"/>
      <c r="K64" s="85"/>
      <c r="L64" s="85"/>
    </row>
    <row r="65" spans="4:12" x14ac:dyDescent="0.3">
      <c r="D65" s="85"/>
      <c r="E65" s="85"/>
      <c r="F65" s="85"/>
      <c r="G65" s="85"/>
      <c r="H65" s="85"/>
      <c r="I65" s="85"/>
      <c r="J65" s="85"/>
      <c r="K65" s="85"/>
      <c r="L65" s="85"/>
    </row>
    <row r="66" spans="4:12" x14ac:dyDescent="0.3">
      <c r="D66" s="85"/>
      <c r="E66" s="85"/>
      <c r="F66" s="85"/>
      <c r="G66" s="85"/>
      <c r="H66" s="85"/>
      <c r="I66" s="85"/>
      <c r="J66" s="85"/>
      <c r="K66" s="85"/>
      <c r="L66" s="85"/>
    </row>
    <row r="67" spans="4:12" x14ac:dyDescent="0.3">
      <c r="D67" s="85"/>
      <c r="E67" s="85"/>
      <c r="F67" s="85"/>
      <c r="G67" s="85"/>
      <c r="H67" s="85"/>
      <c r="I67" s="85"/>
      <c r="J67" s="85"/>
      <c r="K67" s="85"/>
      <c r="L67" s="85"/>
    </row>
    <row r="68" spans="4:12" x14ac:dyDescent="0.3">
      <c r="D68" s="85"/>
      <c r="E68" s="85"/>
      <c r="F68" s="85"/>
      <c r="G68" s="85"/>
      <c r="H68" s="85"/>
      <c r="I68" s="85"/>
      <c r="J68" s="85"/>
      <c r="K68" s="85"/>
      <c r="L68" s="85"/>
    </row>
    <row r="69" spans="4:12" x14ac:dyDescent="0.3">
      <c r="D69" s="85"/>
      <c r="E69" s="85"/>
      <c r="F69" s="85"/>
      <c r="G69" s="85"/>
      <c r="H69" s="85"/>
      <c r="I69" s="85"/>
      <c r="J69" s="85"/>
      <c r="K69" s="85"/>
      <c r="L69" s="85"/>
    </row>
    <row r="70" spans="4:12" x14ac:dyDescent="0.3">
      <c r="D70" s="85"/>
      <c r="E70" s="85"/>
      <c r="F70" s="85"/>
      <c r="G70" s="85"/>
      <c r="H70" s="85"/>
      <c r="I70" s="85"/>
      <c r="J70" s="85"/>
      <c r="K70" s="85"/>
      <c r="L70" s="85"/>
    </row>
    <row r="71" spans="4:12" x14ac:dyDescent="0.3">
      <c r="D71" s="85"/>
      <c r="E71" s="85"/>
      <c r="F71" s="85"/>
      <c r="G71" s="85"/>
      <c r="H71" s="85"/>
      <c r="I71" s="85"/>
      <c r="J71" s="85"/>
      <c r="K71" s="85"/>
      <c r="L71" s="85"/>
    </row>
    <row r="72" spans="4:12" x14ac:dyDescent="0.3">
      <c r="D72" s="85"/>
      <c r="E72" s="85"/>
      <c r="F72" s="85"/>
      <c r="G72" s="85"/>
      <c r="H72" s="85"/>
      <c r="I72" s="85"/>
      <c r="J72" s="85"/>
      <c r="K72" s="85"/>
      <c r="L72" s="85"/>
    </row>
    <row r="73" spans="4:12" x14ac:dyDescent="0.3">
      <c r="D73" s="85"/>
      <c r="E73" s="85"/>
      <c r="F73" s="85"/>
      <c r="G73" s="85"/>
      <c r="H73" s="85"/>
      <c r="I73" s="85"/>
      <c r="J73" s="85"/>
      <c r="K73" s="85"/>
      <c r="L73" s="85"/>
    </row>
    <row r="74" spans="4:12" x14ac:dyDescent="0.3">
      <c r="D74" s="85"/>
      <c r="E74" s="85"/>
      <c r="F74" s="85"/>
      <c r="G74" s="85"/>
      <c r="H74" s="85"/>
      <c r="I74" s="85"/>
      <c r="J74" s="85"/>
      <c r="K74" s="85"/>
      <c r="L74" s="85"/>
    </row>
    <row r="75" spans="4:12" x14ac:dyDescent="0.3">
      <c r="D75" s="85"/>
      <c r="E75" s="85"/>
      <c r="F75" s="85"/>
      <c r="G75" s="85"/>
      <c r="H75" s="85"/>
      <c r="I75" s="85"/>
      <c r="J75" s="85"/>
      <c r="K75" s="85"/>
      <c r="L75" s="85"/>
    </row>
    <row r="76" spans="4:12" x14ac:dyDescent="0.3">
      <c r="D76" s="85"/>
      <c r="E76" s="85"/>
      <c r="F76" s="85"/>
      <c r="G76" s="85"/>
      <c r="H76" s="85"/>
      <c r="I76" s="85"/>
      <c r="J76" s="85"/>
      <c r="K76" s="85"/>
      <c r="L76" s="85"/>
    </row>
    <row r="77" spans="4:12" x14ac:dyDescent="0.3">
      <c r="D77" s="85"/>
      <c r="E77" s="85"/>
      <c r="F77" s="85"/>
      <c r="G77" s="85"/>
      <c r="H77" s="85"/>
      <c r="I77" s="85"/>
      <c r="J77" s="85"/>
      <c r="K77" s="85"/>
      <c r="L77" s="85"/>
    </row>
    <row r="78" spans="4:12" x14ac:dyDescent="0.3">
      <c r="D78" s="85"/>
      <c r="E78" s="85"/>
      <c r="F78" s="85"/>
      <c r="G78" s="85"/>
      <c r="H78" s="85"/>
      <c r="I78" s="85"/>
      <c r="J78" s="85"/>
      <c r="K78" s="85"/>
      <c r="L78" s="85"/>
    </row>
    <row r="79" spans="4:12" x14ac:dyDescent="0.3">
      <c r="D79" s="85"/>
      <c r="E79" s="85"/>
      <c r="F79" s="85"/>
      <c r="G79" s="85"/>
      <c r="H79" s="85"/>
      <c r="I79" s="85"/>
      <c r="J79" s="85"/>
      <c r="K79" s="85"/>
      <c r="L79" s="85"/>
    </row>
    <row r="80" spans="4:12" x14ac:dyDescent="0.3">
      <c r="D80" s="85"/>
      <c r="E80" s="85"/>
      <c r="F80" s="85"/>
      <c r="G80" s="85"/>
      <c r="H80" s="85"/>
      <c r="I80" s="85"/>
      <c r="J80" s="85"/>
      <c r="K80" s="85"/>
      <c r="L80" s="85"/>
    </row>
    <row r="81" spans="4:12" x14ac:dyDescent="0.3">
      <c r="D81" s="85"/>
      <c r="E81" s="85"/>
      <c r="F81" s="85"/>
      <c r="G81" s="85"/>
      <c r="H81" s="85"/>
      <c r="I81" s="85"/>
      <c r="J81" s="85"/>
      <c r="K81" s="85"/>
      <c r="L81" s="85"/>
    </row>
    <row r="82" spans="4:12" x14ac:dyDescent="0.3">
      <c r="D82" s="85"/>
      <c r="E82" s="85"/>
      <c r="F82" s="85"/>
      <c r="G82" s="85"/>
      <c r="H82" s="85"/>
      <c r="I82" s="85"/>
      <c r="J82" s="85"/>
      <c r="K82" s="85"/>
      <c r="L82" s="85"/>
    </row>
    <row r="83" spans="4:12" x14ac:dyDescent="0.3">
      <c r="D83" s="85"/>
      <c r="E83" s="85"/>
      <c r="F83" s="85"/>
      <c r="G83" s="85"/>
      <c r="H83" s="85"/>
      <c r="I83" s="85"/>
      <c r="J83" s="85"/>
      <c r="K83" s="85"/>
      <c r="L83" s="85"/>
    </row>
    <row r="84" spans="4:12" x14ac:dyDescent="0.3">
      <c r="D84" s="85"/>
      <c r="E84" s="85"/>
      <c r="F84" s="85"/>
      <c r="G84" s="85"/>
      <c r="H84" s="85"/>
      <c r="I84" s="85"/>
      <c r="J84" s="85"/>
      <c r="K84" s="85"/>
      <c r="L84" s="85"/>
    </row>
    <row r="85" spans="4:12" x14ac:dyDescent="0.3">
      <c r="D85" s="85"/>
      <c r="E85" s="85"/>
      <c r="F85" s="85"/>
      <c r="G85" s="85"/>
      <c r="H85" s="85"/>
      <c r="I85" s="85"/>
      <c r="J85" s="85"/>
      <c r="K85" s="85"/>
      <c r="L85" s="85"/>
    </row>
    <row r="86" spans="4:12" x14ac:dyDescent="0.3">
      <c r="D86" s="85"/>
      <c r="E86" s="85"/>
      <c r="F86" s="85"/>
      <c r="G86" s="85"/>
      <c r="H86" s="85"/>
      <c r="I86" s="85"/>
      <c r="J86" s="85"/>
      <c r="K86" s="85"/>
      <c r="L86" s="85"/>
    </row>
    <row r="87" spans="4:12" x14ac:dyDescent="0.3">
      <c r="D87" s="85"/>
      <c r="E87" s="85"/>
      <c r="F87" s="85"/>
      <c r="G87" s="85"/>
      <c r="H87" s="85"/>
      <c r="I87" s="85"/>
      <c r="J87" s="85"/>
      <c r="K87" s="85"/>
      <c r="L87" s="85"/>
    </row>
    <row r="88" spans="4:12" x14ac:dyDescent="0.3">
      <c r="D88" s="85"/>
      <c r="E88" s="85"/>
      <c r="F88" s="85"/>
      <c r="G88" s="85"/>
      <c r="H88" s="85"/>
      <c r="I88" s="85"/>
      <c r="J88" s="85"/>
      <c r="K88" s="85"/>
      <c r="L88" s="85"/>
    </row>
    <row r="89" spans="4:12" x14ac:dyDescent="0.3">
      <c r="D89" s="85"/>
      <c r="E89" s="85"/>
      <c r="F89" s="85"/>
      <c r="G89" s="85"/>
      <c r="H89" s="85"/>
      <c r="I89" s="85"/>
      <c r="J89" s="85"/>
      <c r="K89" s="85"/>
      <c r="L89" s="85"/>
    </row>
    <row r="90" spans="4:12" x14ac:dyDescent="0.3">
      <c r="D90" s="85"/>
      <c r="E90" s="85"/>
      <c r="F90" s="85"/>
      <c r="G90" s="85"/>
      <c r="H90" s="85"/>
      <c r="I90" s="85"/>
      <c r="J90" s="85"/>
      <c r="K90" s="85"/>
      <c r="L90" s="85"/>
    </row>
    <row r="91" spans="4:12" x14ac:dyDescent="0.3">
      <c r="D91" s="85"/>
      <c r="E91" s="85"/>
      <c r="F91" s="85"/>
      <c r="G91" s="85"/>
      <c r="H91" s="85"/>
      <c r="I91" s="85"/>
      <c r="J91" s="85"/>
      <c r="K91" s="85"/>
      <c r="L91" s="85"/>
    </row>
    <row r="92" spans="4:12" x14ac:dyDescent="0.3">
      <c r="D92" s="85"/>
      <c r="E92" s="85"/>
      <c r="F92" s="85"/>
      <c r="G92" s="85"/>
      <c r="H92" s="85"/>
      <c r="I92" s="85"/>
      <c r="J92" s="85"/>
      <c r="K92" s="85"/>
      <c r="L92" s="85"/>
    </row>
    <row r="93" spans="4:12" x14ac:dyDescent="0.3">
      <c r="D93" s="85"/>
      <c r="E93" s="85"/>
      <c r="F93" s="85"/>
      <c r="G93" s="85"/>
      <c r="H93" s="85"/>
      <c r="I93" s="85"/>
      <c r="J93" s="85"/>
      <c r="K93" s="85"/>
      <c r="L93" s="85"/>
    </row>
    <row r="94" spans="4:12" x14ac:dyDescent="0.3">
      <c r="D94" s="85"/>
      <c r="E94" s="85"/>
      <c r="F94" s="85"/>
      <c r="G94" s="85"/>
      <c r="H94" s="85"/>
      <c r="I94" s="85"/>
      <c r="J94" s="85"/>
      <c r="K94" s="85"/>
      <c r="L94" s="85"/>
    </row>
    <row r="95" spans="4:12" x14ac:dyDescent="0.3">
      <c r="D95" s="85"/>
      <c r="E95" s="85"/>
      <c r="F95" s="85"/>
      <c r="G95" s="85"/>
      <c r="H95" s="85"/>
      <c r="I95" s="85"/>
      <c r="J95" s="85"/>
      <c r="K95" s="85"/>
      <c r="L95" s="85"/>
    </row>
    <row r="96" spans="4:12" x14ac:dyDescent="0.3">
      <c r="D96" s="85"/>
      <c r="E96" s="85"/>
      <c r="F96" s="85"/>
      <c r="G96" s="85"/>
      <c r="H96" s="85"/>
      <c r="I96" s="85"/>
      <c r="J96" s="85"/>
      <c r="K96" s="85"/>
      <c r="L96" s="85"/>
    </row>
    <row r="97" spans="4:12" x14ac:dyDescent="0.3">
      <c r="D97" s="85"/>
      <c r="E97" s="85"/>
      <c r="F97" s="85"/>
      <c r="G97" s="85"/>
      <c r="H97" s="85"/>
      <c r="I97" s="85"/>
      <c r="J97" s="85"/>
      <c r="K97" s="85"/>
      <c r="L97" s="85"/>
    </row>
    <row r="1048570" spans="6:6" x14ac:dyDescent="0.3">
      <c r="F1048570" s="95"/>
    </row>
  </sheetData>
  <sheetProtection selectLockedCells="1"/>
  <mergeCells count="2">
    <mergeCell ref="A7:A8"/>
    <mergeCell ref="C1:N3"/>
  </mergeCells>
  <conditionalFormatting sqref="M5:M16">
    <cfRule type="containsText" dxfId="1" priority="1" operator="containsText" text="Saldo Negativo">
      <formula>NOT(ISERROR(SEARCH("Saldo Negativo",M5)))</formula>
    </cfRule>
    <cfRule type="containsText" dxfId="0" priority="2" operator="containsText" text="Saldo Positivo">
      <formula>NOT(ISERROR(SEARCH("Saldo Positivo",M5)))</formula>
    </cfRule>
  </conditionalFormatting>
  <hyperlinks>
    <hyperlink ref="A21" location="'RESULTADO ANUAL'!A1" display="RESULTADO ANUAL" xr:uid="{00000000-0004-0000-0E00-000000000000}"/>
    <hyperlink ref="A9" location="JAN!A1" display="2. Janeiro" xr:uid="{00000000-0004-0000-0E00-000001000000}"/>
    <hyperlink ref="A6" location="INÍCIO!A1" display="INÍCIO" xr:uid="{00000000-0004-0000-0E00-000002000000}"/>
    <hyperlink ref="A10" location="FEV!A1" display="3. Fevereiro" xr:uid="{00000000-0004-0000-0E00-000003000000}"/>
    <hyperlink ref="A11" location="MAR!A1" display="4. Março" xr:uid="{00000000-0004-0000-0E00-000004000000}"/>
    <hyperlink ref="A12" location="ABR!A1" display="5. Abril" xr:uid="{00000000-0004-0000-0E00-000005000000}"/>
    <hyperlink ref="A13" location="MAI!A1" display="6. Maio" xr:uid="{00000000-0004-0000-0E00-000006000000}"/>
    <hyperlink ref="A14" location="JUN!A1" display="7. Junho" xr:uid="{00000000-0004-0000-0E00-000007000000}"/>
    <hyperlink ref="A15" location="JUL!A1" display="8. Julho" xr:uid="{00000000-0004-0000-0E00-000008000000}"/>
    <hyperlink ref="A16" location="AGO!A1" display="9. Agosto" xr:uid="{00000000-0004-0000-0E00-000009000000}"/>
    <hyperlink ref="A17" location="SET!A1" display="10. Setembro" xr:uid="{00000000-0004-0000-0E00-00000A000000}"/>
    <hyperlink ref="A18" location="OUT!A1" display="11. Outubro" xr:uid="{00000000-0004-0000-0E00-00000B000000}"/>
    <hyperlink ref="A19" location="NOV!A1" display="12. Novembro" xr:uid="{00000000-0004-0000-0E00-00000C000000}"/>
    <hyperlink ref="A22" location="GRÁFICOS!A1" display="15. Gráficos" xr:uid="{00000000-0004-0000-0E00-00000D000000}"/>
    <hyperlink ref="A7:A8" location="RESUMO!A1" display="1. Resumo do Resultado" xr:uid="{00000000-0004-0000-0E00-00000F000000}"/>
    <hyperlink ref="A10:A20" location="jan!A1" display="Janeiro" xr:uid="{00000000-0004-0000-0E00-000010000000}"/>
    <hyperlink ref="A20" location="DEZ!A1" display="13. Dezembro" xr:uid="{00000000-0004-0000-0E00-000011000000}"/>
    <hyperlink ref="A23" location="'Quem Somos'!A1" display="16. Quem Somos" xr:uid="{70F6673D-E6A5-45D1-B1F2-62C812098F3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33"/>
  <sheetViews>
    <sheetView showGridLines="0" zoomScaleNormal="100" workbookViewId="0">
      <selection activeCell="V29" sqref="V29"/>
    </sheetView>
  </sheetViews>
  <sheetFormatPr defaultColWidth="9.109375" defaultRowHeight="14.4" x14ac:dyDescent="0.3"/>
  <cols>
    <col min="1" max="1" width="21.5546875" style="93" bestFit="1" customWidth="1"/>
    <col min="2" max="2" width="0.5546875" customWidth="1"/>
    <col min="3" max="3" width="4" customWidth="1"/>
    <col min="11" max="11" width="9.5546875" customWidth="1"/>
    <col min="12" max="12" width="9.44140625" customWidth="1"/>
    <col min="20" max="20" width="11.44140625" customWidth="1"/>
    <col min="21" max="21" width="5.21875" customWidth="1"/>
  </cols>
  <sheetData>
    <row r="1" spans="1:21" x14ac:dyDescent="0.3">
      <c r="A1" s="56"/>
      <c r="B1" s="1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3">
      <c r="A2" s="57" t="s">
        <v>23</v>
      </c>
      <c r="B2" s="1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x14ac:dyDescent="0.3">
      <c r="A3" s="59"/>
      <c r="B3" s="1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x14ac:dyDescent="0.3">
      <c r="A4" s="59"/>
      <c r="B4" s="1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3">
      <c r="A5" s="59"/>
      <c r="B5" s="1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x14ac:dyDescent="0.3">
      <c r="A6" s="62" t="s">
        <v>103</v>
      </c>
      <c r="B6" s="1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3">
      <c r="A7" s="121" t="s">
        <v>61</v>
      </c>
      <c r="B7" s="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3">
      <c r="A8" s="122"/>
      <c r="B8" s="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3">
      <c r="A9" s="60" t="s">
        <v>43</v>
      </c>
      <c r="B9" s="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3">
      <c r="A10" s="60" t="s">
        <v>45</v>
      </c>
      <c r="B10" s="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3">
      <c r="A11" s="60" t="s">
        <v>44</v>
      </c>
      <c r="B11" s="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3">
      <c r="A12" s="60" t="s">
        <v>46</v>
      </c>
      <c r="B12" s="1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3">
      <c r="A13" s="60" t="s">
        <v>47</v>
      </c>
      <c r="B13" s="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x14ac:dyDescent="0.3">
      <c r="A14" s="60" t="s">
        <v>48</v>
      </c>
      <c r="B14" s="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x14ac:dyDescent="0.3">
      <c r="A15" s="60" t="s">
        <v>49</v>
      </c>
      <c r="B15" s="1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x14ac:dyDescent="0.3">
      <c r="A16" s="60" t="s">
        <v>50</v>
      </c>
      <c r="B16" s="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x14ac:dyDescent="0.3">
      <c r="A17" s="60" t="s">
        <v>51</v>
      </c>
      <c r="B17" s="1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x14ac:dyDescent="0.3">
      <c r="A18" s="60" t="s">
        <v>52</v>
      </c>
      <c r="B18" s="1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x14ac:dyDescent="0.3">
      <c r="A19" s="60" t="s">
        <v>53</v>
      </c>
      <c r="B19" s="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x14ac:dyDescent="0.3">
      <c r="A20" s="60" t="s">
        <v>54</v>
      </c>
      <c r="B20" s="1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3">
      <c r="A21" s="61" t="s">
        <v>56</v>
      </c>
      <c r="B21" s="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x14ac:dyDescent="0.3">
      <c r="A22" s="78" t="s">
        <v>55</v>
      </c>
      <c r="B22" s="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x14ac:dyDescent="0.3">
      <c r="A23" s="65" t="s">
        <v>91</v>
      </c>
      <c r="B23" s="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x14ac:dyDescent="0.3">
      <c r="B24" s="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x14ac:dyDescent="0.3">
      <c r="B25" s="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x14ac:dyDescent="0.3">
      <c r="B26" s="1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x14ac:dyDescent="0.3">
      <c r="B27" s="1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x14ac:dyDescent="0.3">
      <c r="B28" s="1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x14ac:dyDescent="0.3">
      <c r="B29" s="1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x14ac:dyDescent="0.3">
      <c r="B30" s="1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x14ac:dyDescent="0.3">
      <c r="B31" s="1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x14ac:dyDescent="0.3">
      <c r="B32" s="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2:21" x14ac:dyDescent="0.3">
      <c r="B33" s="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</sheetData>
  <mergeCells count="1">
    <mergeCell ref="A7:A8"/>
  </mergeCells>
  <hyperlinks>
    <hyperlink ref="A21" location="'RESULTADO ANUAL'!A1" display="14. Resultado Anual" xr:uid="{00000000-0004-0000-0F00-000000000000}"/>
    <hyperlink ref="A10:A20" location="jan!A1" display="Janeiro" xr:uid="{00000000-0004-0000-0F00-000001000000}"/>
    <hyperlink ref="A9" location="JAN!A1" display="2. Janeiro" xr:uid="{00000000-0004-0000-0F00-000002000000}"/>
    <hyperlink ref="A6" location="INÍCIO!A1" display="INÍCIO" xr:uid="{00000000-0004-0000-0F00-000003000000}"/>
    <hyperlink ref="A10" location="FEV!A1" display="3. Fevereiro" xr:uid="{00000000-0004-0000-0F00-000004000000}"/>
    <hyperlink ref="A11" location="MAR!A1" display="4. Março" xr:uid="{00000000-0004-0000-0F00-000005000000}"/>
    <hyperlink ref="A12" location="ABR!A1" display="5. Abril" xr:uid="{00000000-0004-0000-0F00-000006000000}"/>
    <hyperlink ref="A13" location="MAI!A1" display="6. Maio" xr:uid="{00000000-0004-0000-0F00-000007000000}"/>
    <hyperlink ref="A14" location="JUN!A1" display="7. Junho" xr:uid="{00000000-0004-0000-0F00-000008000000}"/>
    <hyperlink ref="A15" location="JUL!A1" display="8. Julho" xr:uid="{00000000-0004-0000-0F00-000009000000}"/>
    <hyperlink ref="A16" location="AGO!A1" display="9. Agosto" xr:uid="{00000000-0004-0000-0F00-00000A000000}"/>
    <hyperlink ref="A17" location="SET!A1" display="10. Setembro" xr:uid="{00000000-0004-0000-0F00-00000B000000}"/>
    <hyperlink ref="A18" location="OUT!A1" display="11. Outubro" xr:uid="{00000000-0004-0000-0F00-00000C000000}"/>
    <hyperlink ref="A19" location="NOV!A1" display="12. Novembro" xr:uid="{00000000-0004-0000-0F00-00000D000000}"/>
    <hyperlink ref="A20" location="DEZ!A1" display="13. Dezembro" xr:uid="{00000000-0004-0000-0F00-00000E000000}"/>
    <hyperlink ref="A7:A8" location="RESUMO!A1" display="1. Resumo do Resultado" xr:uid="{00000000-0004-0000-0F00-000010000000}"/>
    <hyperlink ref="A23" location="'Quem Somos'!A1" display="16. Quem Somos" xr:uid="{95B7EAA0-FE37-41C4-B927-AF720C146180}"/>
  </hyperlinks>
  <pageMargins left="0.7" right="0.7" top="0.75" bottom="0.75" header="0.3" footer="0.3"/>
  <pageSetup paperSize="9"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D9F2-AABC-409A-9CD2-33F9319BE958}">
  <dimension ref="A1:AN154"/>
  <sheetViews>
    <sheetView showGridLines="0" workbookViewId="0">
      <selection activeCell="E15" sqref="E15:E16"/>
    </sheetView>
  </sheetViews>
  <sheetFormatPr defaultColWidth="9.109375" defaultRowHeight="14.4" x14ac:dyDescent="0.3"/>
  <cols>
    <col min="1" max="2" width="9.109375" style="51"/>
    <col min="3" max="3" width="19.6640625" style="51" customWidth="1"/>
    <col min="4" max="4" width="6.33203125" style="51" customWidth="1"/>
    <col min="5" max="5" width="15.33203125" style="51" bestFit="1" customWidth="1"/>
    <col min="6" max="11" width="9.109375" style="51"/>
    <col min="12" max="12" width="15.21875" style="51" customWidth="1"/>
    <col min="13" max="13" width="1.88671875" style="51" customWidth="1"/>
    <col min="14" max="16384" width="9.109375" style="51"/>
  </cols>
  <sheetData>
    <row r="1" spans="1:40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4.4" customHeight="1" x14ac:dyDescent="0.3">
      <c r="A3" s="50"/>
      <c r="B3" s="50"/>
      <c r="C3" s="50"/>
      <c r="D3" s="50"/>
      <c r="E3" s="148" t="s">
        <v>92</v>
      </c>
      <c r="F3" s="148"/>
      <c r="G3" s="148"/>
      <c r="H3" s="148"/>
      <c r="I3" s="148"/>
      <c r="J3" s="148"/>
      <c r="K3" s="148"/>
      <c r="L3" s="148"/>
      <c r="M3" s="148"/>
      <c r="N3" s="148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  <row r="4" spans="1:40" ht="14.4" customHeight="1" x14ac:dyDescent="0.3">
      <c r="A4" s="50"/>
      <c r="B4" s="50"/>
      <c r="C4" s="50"/>
      <c r="D4" s="50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</row>
    <row r="5" spans="1:40" ht="14.4" customHeight="1" x14ac:dyDescent="0.3">
      <c r="A5" s="50"/>
      <c r="B5" s="50"/>
      <c r="C5" s="50"/>
      <c r="D5" s="50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</row>
    <row r="6" spans="1:40" ht="14.4" customHeight="1" x14ac:dyDescent="0.3">
      <c r="A6" s="50"/>
      <c r="B6" s="50"/>
      <c r="C6" s="50"/>
      <c r="D6" s="50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</row>
    <row r="7" spans="1:40" ht="14.4" customHeight="1" x14ac:dyDescent="0.3">
      <c r="A7" s="50"/>
      <c r="B7" s="50"/>
      <c r="C7" s="50"/>
      <c r="D7" s="50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</row>
    <row r="8" spans="1:40" ht="14.4" customHeight="1" x14ac:dyDescent="0.3">
      <c r="A8" s="50"/>
      <c r="B8" s="50"/>
      <c r="C8" s="50"/>
      <c r="D8" s="50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</row>
    <row r="9" spans="1:40" ht="14.4" customHeight="1" x14ac:dyDescent="0.3">
      <c r="A9" s="52"/>
      <c r="B9" s="52"/>
      <c r="C9" s="52"/>
      <c r="D9" s="52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</row>
    <row r="10" spans="1:40" ht="14.4" customHeight="1" x14ac:dyDescent="0.3">
      <c r="A10" s="52"/>
      <c r="B10" s="52"/>
      <c r="C10" s="52"/>
      <c r="D10" s="52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</row>
    <row r="11" spans="1:40" ht="14.4" customHeight="1" x14ac:dyDescent="0.3">
      <c r="A11" s="52"/>
      <c r="B11" s="52"/>
      <c r="C11" s="52"/>
      <c r="D11" s="52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</row>
    <row r="12" spans="1:40" ht="14.4" customHeight="1" x14ac:dyDescent="0.3">
      <c r="A12" s="52"/>
      <c r="B12" s="52"/>
      <c r="C12" s="52"/>
      <c r="D12" s="52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</row>
    <row r="13" spans="1:40" ht="14.4" customHeight="1" x14ac:dyDescent="0.3">
      <c r="A13" s="52"/>
      <c r="B13" s="52"/>
      <c r="C13" s="52"/>
      <c r="D13" s="52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1:40" ht="14.4" customHeight="1" x14ac:dyDescent="0.3">
      <c r="A14" s="52"/>
      <c r="B14" s="50"/>
      <c r="C14" s="52"/>
      <c r="D14" s="52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</row>
    <row r="15" spans="1:40" ht="14.4" customHeight="1" x14ac:dyDescent="0.3">
      <c r="A15" s="52"/>
      <c r="B15" s="52"/>
      <c r="C15" s="52"/>
      <c r="D15" s="52"/>
      <c r="E15" s="145" t="s">
        <v>93</v>
      </c>
      <c r="F15" s="146" t="s">
        <v>105</v>
      </c>
      <c r="G15" s="146"/>
      <c r="H15" s="146"/>
      <c r="I15" s="146" t="s">
        <v>106</v>
      </c>
      <c r="J15" s="146"/>
      <c r="K15" s="147"/>
      <c r="L15" s="146" t="s">
        <v>107</v>
      </c>
      <c r="M15" s="146"/>
      <c r="N15" s="14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  <row r="16" spans="1:40" x14ac:dyDescent="0.3">
      <c r="A16" s="52"/>
      <c r="B16" s="52"/>
      <c r="C16" s="52"/>
      <c r="D16" s="52"/>
      <c r="E16" s="145"/>
      <c r="F16" s="146"/>
      <c r="G16" s="146"/>
      <c r="H16" s="146"/>
      <c r="I16" s="146"/>
      <c r="J16" s="146"/>
      <c r="K16" s="147"/>
      <c r="L16" s="146"/>
      <c r="M16" s="146"/>
      <c r="N16" s="14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7" spans="1:40" x14ac:dyDescent="0.3">
      <c r="A17" s="52"/>
      <c r="B17" s="52"/>
      <c r="C17" s="52"/>
      <c r="D17" s="52"/>
      <c r="E17" s="52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</row>
    <row r="18" spans="1:40" x14ac:dyDescent="0.3">
      <c r="A18" s="52"/>
      <c r="B18" s="52"/>
      <c r="C18" s="52"/>
      <c r="D18" s="52"/>
      <c r="E18" s="52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1:40" x14ac:dyDescent="0.3">
      <c r="A19" s="52"/>
      <c r="B19" s="52"/>
      <c r="C19" s="52"/>
      <c r="D19" s="52"/>
      <c r="E19" s="52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x14ac:dyDescent="0.3">
      <c r="A20" s="52"/>
      <c r="B20" s="52"/>
      <c r="C20" s="52"/>
      <c r="D20" s="52"/>
      <c r="E20" s="52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x14ac:dyDescent="0.3">
      <c r="A21" s="52"/>
      <c r="B21" s="52"/>
      <c r="C21" s="52"/>
      <c r="D21" s="52"/>
      <c r="E21" s="52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</row>
    <row r="23" spans="1:40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</row>
    <row r="26" spans="1:40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</row>
    <row r="27" spans="1:40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</row>
    <row r="28" spans="1:40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</row>
    <row r="29" spans="1:40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</row>
    <row r="30" spans="1:40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</row>
    <row r="31" spans="1:40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</row>
    <row r="32" spans="1:40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:40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1:40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</row>
    <row r="36" spans="1:40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</row>
    <row r="37" spans="1:40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40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</row>
    <row r="39" spans="1:40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:40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1:40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</row>
    <row r="42" spans="1:40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</row>
    <row r="43" spans="1:40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</row>
    <row r="44" spans="1:40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</row>
    <row r="45" spans="1:40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</row>
    <row r="46" spans="1:40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</row>
    <row r="47" spans="1:40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</row>
    <row r="48" spans="1:40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</row>
    <row r="49" spans="1:40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</row>
    <row r="50" spans="1:40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</row>
    <row r="51" spans="1:40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</row>
    <row r="52" spans="1:40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</row>
    <row r="53" spans="1:40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</row>
    <row r="54" spans="1:40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</row>
    <row r="55" spans="1:40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</row>
    <row r="56" spans="1:40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40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40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40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40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40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40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40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</row>
    <row r="64" spans="1:40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</row>
    <row r="71" spans="1:40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</row>
    <row r="72" spans="1:40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</row>
    <row r="73" spans="1:40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</row>
    <row r="74" spans="1:40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</row>
    <row r="75" spans="1:40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</row>
    <row r="76" spans="1:40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</row>
    <row r="77" spans="1:40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1:40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1:40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</row>
    <row r="80" spans="1:40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</row>
    <row r="81" spans="1:40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</row>
    <row r="82" spans="1:40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</row>
    <row r="83" spans="1:40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</row>
    <row r="84" spans="1:40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</row>
    <row r="85" spans="1:40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</row>
    <row r="86" spans="1:40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</row>
    <row r="87" spans="1:40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</row>
    <row r="88" spans="1:40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</row>
    <row r="89" spans="1:40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</row>
    <row r="90" spans="1:40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</row>
    <row r="91" spans="1:40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</row>
    <row r="92" spans="1:40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</row>
    <row r="93" spans="1:40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</row>
    <row r="94" spans="1:40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</row>
    <row r="95" spans="1:40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</row>
    <row r="96" spans="1:40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</row>
    <row r="97" spans="1:40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</row>
    <row r="98" spans="1:40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</row>
    <row r="99" spans="1:40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</row>
    <row r="100" spans="1:40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</row>
    <row r="101" spans="1:40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</row>
    <row r="102" spans="1:40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</row>
    <row r="103" spans="1:40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</row>
    <row r="104" spans="1:40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</row>
    <row r="105" spans="1:40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</row>
    <row r="106" spans="1:40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</row>
    <row r="107" spans="1:40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</row>
    <row r="108" spans="1:40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</row>
    <row r="109" spans="1:40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</row>
    <row r="110" spans="1:40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</row>
    <row r="111" spans="1:40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</row>
    <row r="112" spans="1:40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</row>
    <row r="113" spans="1:40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</row>
    <row r="114" spans="1:40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</row>
    <row r="115" spans="1:40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</row>
    <row r="116" spans="1:40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</row>
    <row r="117" spans="1:40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</row>
    <row r="118" spans="1:40" x14ac:dyDescent="0.3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</row>
    <row r="119" spans="1:40" x14ac:dyDescent="0.3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</row>
    <row r="120" spans="1:40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</row>
    <row r="121" spans="1:40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</row>
    <row r="122" spans="1:40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</row>
    <row r="123" spans="1:40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</row>
    <row r="124" spans="1:40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</row>
    <row r="125" spans="1:40" x14ac:dyDescent="0.3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</row>
    <row r="126" spans="1:40" x14ac:dyDescent="0.3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</row>
    <row r="127" spans="1:40" x14ac:dyDescent="0.3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</row>
    <row r="128" spans="1:40" x14ac:dyDescent="0.3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</row>
    <row r="129" spans="1:40" x14ac:dyDescent="0.3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</row>
    <row r="130" spans="1:40" x14ac:dyDescent="0.3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</row>
    <row r="131" spans="1:40" x14ac:dyDescent="0.3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</row>
    <row r="132" spans="1:40" x14ac:dyDescent="0.3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</row>
    <row r="133" spans="1:40" x14ac:dyDescent="0.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</row>
    <row r="134" spans="1:40" x14ac:dyDescent="0.3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</row>
    <row r="135" spans="1:40" x14ac:dyDescent="0.3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</row>
    <row r="136" spans="1:40" x14ac:dyDescent="0.3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</row>
    <row r="137" spans="1:40" x14ac:dyDescent="0.3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</row>
    <row r="138" spans="1:40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</row>
    <row r="139" spans="1:40" x14ac:dyDescent="0.3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</row>
    <row r="140" spans="1:40" x14ac:dyDescent="0.3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</row>
    <row r="141" spans="1:40" x14ac:dyDescent="0.3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</row>
    <row r="142" spans="1:40" x14ac:dyDescent="0.3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</row>
    <row r="143" spans="1:40" x14ac:dyDescent="0.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</row>
    <row r="144" spans="1:40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</row>
    <row r="145" spans="1:40" x14ac:dyDescent="0.3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</row>
    <row r="146" spans="1:40" x14ac:dyDescent="0.3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</row>
    <row r="147" spans="1:40" x14ac:dyDescent="0.3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</row>
    <row r="148" spans="1:40" x14ac:dyDescent="0.3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</row>
    <row r="149" spans="1:40" x14ac:dyDescent="0.3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</row>
    <row r="150" spans="1:40" x14ac:dyDescent="0.3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</row>
    <row r="151" spans="1:40" x14ac:dyDescent="0.3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</row>
    <row r="152" spans="1:40" x14ac:dyDescent="0.3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</row>
    <row r="153" spans="1:40" x14ac:dyDescent="0.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</row>
    <row r="154" spans="1:40" x14ac:dyDescent="0.3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</row>
  </sheetData>
  <mergeCells count="5">
    <mergeCell ref="E15:E16"/>
    <mergeCell ref="F15:H16"/>
    <mergeCell ref="I15:K16"/>
    <mergeCell ref="L15:N16"/>
    <mergeCell ref="E3:N13"/>
  </mergeCells>
  <hyperlinks>
    <hyperlink ref="E15:E16" location="INÍCIO!A1" display="&lt; MENU" xr:uid="{767A7179-FD55-46DE-BF5A-8A32EBA2C864}"/>
    <hyperlink ref="F15:H16" r:id="rId1" display="ARTIGOS" xr:uid="{2CA917D9-A7A4-4FCC-BF67-E192AE6DF07A}"/>
    <hyperlink ref="I15:K16" r:id="rId2" display="PLANILHAS" xr:uid="{6C6A5AB9-C926-4D26-A75C-D90DD02E0694}"/>
    <hyperlink ref="L15:N16" r:id="rId3" display="CONTATO" xr:uid="{2585F8FD-6CBC-4A67-A06B-98E3BDB60618}"/>
  </hyperlinks>
  <pageMargins left="0.511811024" right="0.511811024" top="0.78740157499999996" bottom="0.78740157499999996" header="0.31496062000000002" footer="0.31496062000000002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2"/>
  <dimension ref="A2:D13"/>
  <sheetViews>
    <sheetView workbookViewId="0">
      <selection activeCell="D14" sqref="D14"/>
    </sheetView>
  </sheetViews>
  <sheetFormatPr defaultRowHeight="14.4" x14ac:dyDescent="0.3"/>
  <cols>
    <col min="1" max="1" width="11.5546875" bestFit="1" customWidth="1"/>
    <col min="3" max="3" width="19.109375" customWidth="1"/>
    <col min="4" max="4" width="18.21875" bestFit="1" customWidth="1"/>
  </cols>
  <sheetData>
    <row r="2" spans="1:4" x14ac:dyDescent="0.3">
      <c r="A2" t="s">
        <v>0</v>
      </c>
      <c r="C2" s="150" t="s">
        <v>88</v>
      </c>
      <c r="D2" s="150"/>
    </row>
    <row r="3" spans="1:4" x14ac:dyDescent="0.3">
      <c r="A3" t="s">
        <v>1</v>
      </c>
    </row>
    <row r="4" spans="1:4" x14ac:dyDescent="0.3">
      <c r="A4" t="s">
        <v>2</v>
      </c>
      <c r="C4" s="149" t="str">
        <f>_xlfn.CONCAT("RESUMO DE ",RESUMO!L5)</f>
        <v>RESUMO DE JANEIRO</v>
      </c>
      <c r="D4" s="149"/>
    </row>
    <row r="5" spans="1:4" x14ac:dyDescent="0.3">
      <c r="A5" t="s">
        <v>3</v>
      </c>
      <c r="C5" s="42" t="s">
        <v>40</v>
      </c>
      <c r="D5" s="43">
        <f>IFERROR(VLOOKUP(RESUMO!L5,Resultado_Anual,2,0),"")</f>
        <v>49670</v>
      </c>
    </row>
    <row r="6" spans="1:4" x14ac:dyDescent="0.3">
      <c r="A6" t="s">
        <v>4</v>
      </c>
      <c r="C6" s="42" t="s">
        <v>41</v>
      </c>
      <c r="D6" s="43">
        <f>IFERROR(VLOOKUP(RESUMO!L5,Resultado_Anual,3,0),"")</f>
        <v>32800</v>
      </c>
    </row>
    <row r="7" spans="1:4" x14ac:dyDescent="0.3">
      <c r="A7" t="s">
        <v>5</v>
      </c>
      <c r="C7" s="42" t="s">
        <v>36</v>
      </c>
      <c r="D7" s="43">
        <f>IFERROR(VLOOKUP(RESUMO!L5,Resultado_Anual,5,0),"")</f>
        <v>16870</v>
      </c>
    </row>
    <row r="8" spans="1:4" x14ac:dyDescent="0.3">
      <c r="A8" t="s">
        <v>6</v>
      </c>
    </row>
    <row r="9" spans="1:4" x14ac:dyDescent="0.3">
      <c r="A9" t="s">
        <v>7</v>
      </c>
      <c r="C9" s="150" t="s">
        <v>89</v>
      </c>
      <c r="D9" s="150"/>
    </row>
    <row r="10" spans="1:4" x14ac:dyDescent="0.3">
      <c r="A10" t="s">
        <v>8</v>
      </c>
    </row>
    <row r="11" spans="1:4" x14ac:dyDescent="0.3">
      <c r="A11" t="s">
        <v>9</v>
      </c>
      <c r="C11" s="149" t="str">
        <f>_xlfn.CONCAT("COMPOSIÇÃO DE DESPESAS DE ",RESUMO!L5)</f>
        <v>COMPOSIÇÃO DE DESPESAS DE JANEIRO</v>
      </c>
      <c r="D11" s="149"/>
    </row>
    <row r="12" spans="1:4" x14ac:dyDescent="0.3">
      <c r="A12" t="s">
        <v>10</v>
      </c>
      <c r="C12" s="42" t="s">
        <v>57</v>
      </c>
      <c r="D12" s="42" t="s">
        <v>58</v>
      </c>
    </row>
    <row r="13" spans="1:4" x14ac:dyDescent="0.3">
      <c r="A13" t="s">
        <v>11</v>
      </c>
      <c r="C13" s="44">
        <f>IFERROR(VLOOKUP(RESUMO!L5,Resultado_Anual,8,0),"")</f>
        <v>0.81524390243902434</v>
      </c>
      <c r="D13" s="44">
        <f>IFERROR(VLOOKUP(RESUMO!L5,Resultado_Anual,9,0),"")</f>
        <v>0.18475609756097561</v>
      </c>
    </row>
  </sheetData>
  <mergeCells count="4">
    <mergeCell ref="C4:D4"/>
    <mergeCell ref="C2:D2"/>
    <mergeCell ref="C9:D9"/>
    <mergeCell ref="C11:D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3</vt:i4>
      </vt:variant>
    </vt:vector>
  </HeadingPairs>
  <TitlesOfParts>
    <vt:vector size="21" baseType="lpstr">
      <vt:lpstr>INÍCIO</vt:lpstr>
      <vt:lpstr>RESUMO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RESULTADO ANUAL</vt:lpstr>
      <vt:lpstr>GRÁFICOS</vt:lpstr>
      <vt:lpstr>Quem Somos</vt:lpstr>
      <vt:lpstr>APOIO</vt:lpstr>
      <vt:lpstr>GRÁFICOS!Area_de_impressao</vt:lpstr>
      <vt:lpstr>meses</vt:lpstr>
      <vt:lpstr>Resultado_Anual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 Santos</cp:lastModifiedBy>
  <cp:lastPrinted>2015-09-23T14:10:54Z</cp:lastPrinted>
  <dcterms:created xsi:type="dcterms:W3CDTF">2015-04-23T14:27:31Z</dcterms:created>
  <dcterms:modified xsi:type="dcterms:W3CDTF">2023-01-20T20:19:06Z</dcterms:modified>
</cp:coreProperties>
</file>